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7320" windowWidth="25440" windowHeight="7365" tabRatio="972"/>
  </bookViews>
  <sheets>
    <sheet name="Deckblatt" sheetId="34" r:id="rId1"/>
    <sheet name="Inhalt" sheetId="62" r:id="rId2"/>
    <sheet name="Vorbem." sheetId="88" r:id="rId3"/>
    <sheet name="Produktrahmenplan" sheetId="106" r:id="rId4"/>
    <sheet name="Kontenrahmenplan" sheetId="90" r:id="rId5"/>
    <sheet name="Zuordnungsschlüssel" sheetId="91" r:id="rId6"/>
    <sheet name="1." sheetId="2" r:id="rId7"/>
    <sheet name="2." sheetId="1" r:id="rId8"/>
    <sheet name="3." sheetId="63" r:id="rId9"/>
    <sheet name="4.1" sheetId="64" r:id="rId10"/>
    <sheet name="4.2" sheetId="65" r:id="rId11"/>
    <sheet name="4.3" sheetId="66" r:id="rId12"/>
    <sheet name="4.4" sheetId="67" r:id="rId13"/>
    <sheet name="4.5" sheetId="68" r:id="rId14"/>
    <sheet name="4.5.1" sheetId="87" r:id="rId15"/>
    <sheet name="4.5.2" sheetId="86" r:id="rId16"/>
    <sheet name="4.6" sheetId="69" r:id="rId17"/>
    <sheet name="4.7" sheetId="70" r:id="rId18"/>
    <sheet name="4.8" sheetId="71" r:id="rId19"/>
    <sheet name="4.9" sheetId="72" r:id="rId20"/>
    <sheet name="5." sheetId="92" r:id="rId21"/>
    <sheet name="6.1" sheetId="80" r:id="rId22"/>
    <sheet name="6.2" sheetId="81" r:id="rId23"/>
    <sheet name="6.3" sheetId="82" r:id="rId24"/>
    <sheet name="6.4" sheetId="83" r:id="rId25"/>
    <sheet name="6.5" sheetId="84" r:id="rId26"/>
    <sheet name="6.6" sheetId="85" r:id="rId27"/>
    <sheet name="7.1" sheetId="100" r:id="rId28"/>
    <sheet name="7.2" sheetId="101" r:id="rId29"/>
    <sheet name="7.3" sheetId="102" r:id="rId30"/>
    <sheet name="7.4" sheetId="103" r:id="rId31"/>
    <sheet name="7.5" sheetId="104" r:id="rId32"/>
    <sheet name="7.6" sheetId="105" r:id="rId33"/>
    <sheet name="8.1" sheetId="93" r:id="rId34"/>
    <sheet name="8.2" sheetId="94" r:id="rId35"/>
    <sheet name="8.3" sheetId="95" r:id="rId36"/>
    <sheet name="8.4" sheetId="96" r:id="rId37"/>
    <sheet name="8.5" sheetId="97" r:id="rId38"/>
    <sheet name="8.6" sheetId="98" r:id="rId39"/>
  </sheets>
  <definedNames>
    <definedName name="ASchulen__SMYSQL1__1" localSheetId="7">'2.'!#REF!</definedName>
    <definedName name="ASchulen__SMYSQL1__1" localSheetId="8">'3.'!#REF!</definedName>
    <definedName name="ASchulen__SMYSQL1__1" localSheetId="9">'4.1'!#REF!</definedName>
    <definedName name="ASchulen__SMYSQL1__1" localSheetId="10">'4.2'!#REF!</definedName>
    <definedName name="ASchulen__SMYSQL1__1" localSheetId="11">'4.3'!#REF!</definedName>
    <definedName name="ASchulen__SMYSQL1__1" localSheetId="12">'4.4'!#REF!</definedName>
    <definedName name="ASchulen__SMYSQL1__1" localSheetId="13">'4.5'!#REF!</definedName>
    <definedName name="ASchulen__SMYSQL1__1" localSheetId="14">'4.5.1'!#REF!</definedName>
    <definedName name="ASchulen__SMYSQL1__1" localSheetId="15">'4.5.2'!#REF!</definedName>
    <definedName name="ASchulen__SMYSQL1__1" localSheetId="16">'4.6'!#REF!</definedName>
    <definedName name="ASchulen__SMYSQL1__1" localSheetId="17">'4.7'!#REF!</definedName>
    <definedName name="ASchulen__SMYSQL1__1" localSheetId="18">'4.8'!#REF!</definedName>
    <definedName name="ASchulen__SMYSQL1__1" localSheetId="19">'4.9'!#REF!</definedName>
    <definedName name="ASchulen__SMYSQL1__1" localSheetId="21">'6.1'!#REF!</definedName>
    <definedName name="ASchulen__SMYSQL1__1" localSheetId="22">'6.2'!#REF!</definedName>
    <definedName name="ASchulen__SMYSQL1__1" localSheetId="23">'6.3'!#REF!</definedName>
    <definedName name="ASchulen__SMYSQL1__1" localSheetId="24">'6.4'!#REF!</definedName>
    <definedName name="ASchulen__SMYSQL1__1" localSheetId="25">'6.5'!#REF!</definedName>
    <definedName name="ASchulen__SMYSQL1__1" localSheetId="26">'6.6'!#REF!</definedName>
    <definedName name="ASchulen__SMYSQL1__1" localSheetId="27">'7.1'!#REF!</definedName>
    <definedName name="ASchulen__SMYSQL1__1" localSheetId="28">'7.2'!#REF!</definedName>
    <definedName name="ASchulen__SMYSQL1__1" localSheetId="29">'7.3'!#REF!</definedName>
    <definedName name="ASchulen__SMYSQL1__1" localSheetId="30">'7.4'!#REF!</definedName>
    <definedName name="ASchulen__SMYSQL1__1" localSheetId="31">'7.5'!#REF!</definedName>
    <definedName name="ASchulen__SMYSQL1__1" localSheetId="32">'7.6'!#REF!</definedName>
    <definedName name="ASchulen__SMYSQL1__1" localSheetId="33">'8.1'!#REF!</definedName>
    <definedName name="ASchulen__SMYSQL1__1" localSheetId="34">'8.2'!#REF!</definedName>
    <definedName name="ASchulen__SMYSQL1__1" localSheetId="35">'8.3'!#REF!</definedName>
    <definedName name="ASchulen__SMYSQL1__1" localSheetId="36">'8.4'!#REF!</definedName>
    <definedName name="ASchulen__SMYSQL1__1" localSheetId="37">'8.5'!#REF!</definedName>
    <definedName name="ASchulen__SMYSQL1__1" localSheetId="38">'8.6'!#REF!</definedName>
    <definedName name="_xlnm.Print_Titles" localSheetId="6">'1.'!$A:$B,'1.'!$1:$17</definedName>
    <definedName name="_xlnm.Print_Titles" localSheetId="7">'2.'!$A:$B,'2.'!$1:$17</definedName>
    <definedName name="_xlnm.Print_Titles" localSheetId="8">'3.'!$A:$B,'3.'!$1:$17</definedName>
    <definedName name="_xlnm.Print_Titles" localSheetId="9">'4.1'!$A:$B,'4.1'!$1:$17</definedName>
    <definedName name="_xlnm.Print_Titles" localSheetId="10">'4.2'!$A:$B,'4.2'!$1:$17</definedName>
    <definedName name="_xlnm.Print_Titles" localSheetId="11">'4.3'!$A:$B,'4.3'!$1:$17</definedName>
    <definedName name="_xlnm.Print_Titles" localSheetId="12">'4.4'!$A:$B,'4.4'!$1:$17</definedName>
    <definedName name="_xlnm.Print_Titles" localSheetId="13">'4.5'!$A:$B,'4.5'!$1:$17</definedName>
    <definedName name="_xlnm.Print_Titles" localSheetId="14">'4.5.1'!$A:$B,'4.5.1'!$1:$17</definedName>
    <definedName name="_xlnm.Print_Titles" localSheetId="15">'4.5.2'!$A:$B,'4.5.2'!$1:$17</definedName>
    <definedName name="_xlnm.Print_Titles" localSheetId="16">'4.6'!$A:$B,'4.6'!$1:$17</definedName>
    <definedName name="_xlnm.Print_Titles" localSheetId="17">'4.7'!$A:$B,'4.7'!$1:$17</definedName>
    <definedName name="_xlnm.Print_Titles" localSheetId="18">'4.8'!$A:$B,'4.8'!$1:$17</definedName>
    <definedName name="_xlnm.Print_Titles" localSheetId="19">'4.9'!$A:$B,'4.9'!$1:$17</definedName>
    <definedName name="_xlnm.Print_Titles" localSheetId="20">'5.'!$A:$B,'5.'!$1:$10</definedName>
    <definedName name="_xlnm.Print_Titles" localSheetId="21">'6.1'!$A:$B,'6.1'!$1:$17</definedName>
    <definedName name="_xlnm.Print_Titles" localSheetId="22">'6.2'!$A:$B,'6.2'!$1:$17</definedName>
    <definedName name="_xlnm.Print_Titles" localSheetId="23">'6.3'!$A:$B,'6.3'!$1:$17</definedName>
    <definedName name="_xlnm.Print_Titles" localSheetId="24">'6.4'!$A:$B,'6.4'!$1:$17</definedName>
    <definedName name="_xlnm.Print_Titles" localSheetId="25">'6.5'!$A:$B,'6.5'!$1:$17</definedName>
    <definedName name="_xlnm.Print_Titles" localSheetId="26">'6.6'!$A:$B,'6.6'!$1:$17</definedName>
    <definedName name="_xlnm.Print_Titles" localSheetId="27">'7.1'!$A:$B,'7.1'!$1:$17</definedName>
    <definedName name="_xlnm.Print_Titles" localSheetId="28">'7.2'!$A:$B,'7.2'!$1:$17</definedName>
    <definedName name="_xlnm.Print_Titles" localSheetId="29">'7.3'!$A:$B,'7.3'!$1:$17</definedName>
    <definedName name="_xlnm.Print_Titles" localSheetId="30">'7.4'!$A:$B,'7.4'!$1:$17</definedName>
    <definedName name="_xlnm.Print_Titles" localSheetId="31">'7.5'!$A:$B,'7.5'!$1:$17</definedName>
    <definedName name="_xlnm.Print_Titles" localSheetId="32">'7.6'!$A:$B,'7.6'!$1:$17</definedName>
    <definedName name="_xlnm.Print_Titles" localSheetId="33">'8.1'!$A:$B,'8.1'!$1:$17</definedName>
    <definedName name="_xlnm.Print_Titles" localSheetId="34">'8.2'!$A:$B,'8.2'!$1:$17</definedName>
    <definedName name="_xlnm.Print_Titles" localSheetId="35">'8.3'!$A:$B,'8.3'!$1:$17</definedName>
    <definedName name="_xlnm.Print_Titles" localSheetId="36">'8.4'!$A:$B,'8.4'!$1:$17</definedName>
    <definedName name="_xlnm.Print_Titles" localSheetId="37">'8.5'!$A:$B,'8.5'!$1:$17</definedName>
    <definedName name="_xlnm.Print_Titles" localSheetId="38">'8.6'!$A:$B,'8.6'!$1:$17</definedName>
    <definedName name="_xlnm.Print_Titles" localSheetId="4">Kontenrahmenplan!$2:$4</definedName>
    <definedName name="_xlnm.Print_Titles" localSheetId="3">Produktrahmenplan!$2:$4</definedName>
    <definedName name="_xlnm.Print_Titles" localSheetId="5">Zuordnungsschlüssel!$2:$4</definedName>
    <definedName name="OLE_LINK47" localSheetId="4">Kontenrahmenplan!#REF!</definedName>
    <definedName name="OLE_LINK48" localSheetId="4">Kontenrahmenplan!#REF!</definedName>
    <definedName name="OLE_LINK49" localSheetId="4">Kontenrahmenplan!#REF!</definedName>
    <definedName name="OLE_LINK50" localSheetId="4">Kontenrahmenplan!#REF!</definedName>
    <definedName name="OLE_LINK51" localSheetId="5">Zuordnungsschlüssel!$A$1</definedName>
    <definedName name="Print_Titles" localSheetId="7">'2.'!$A:$B,'2.'!$1:$17</definedName>
    <definedName name="Print_Titles" localSheetId="8">'3.'!$A:$B,'3.'!$1:$17</definedName>
    <definedName name="Print_Titles" localSheetId="9">'4.1'!$A:$B,'4.1'!$1:$17</definedName>
    <definedName name="Print_Titles" localSheetId="10">'4.2'!$A:$B,'4.2'!$1:$17</definedName>
    <definedName name="Print_Titles" localSheetId="11">'4.3'!$A:$B,'4.3'!$1:$17</definedName>
    <definedName name="Print_Titles" localSheetId="12">'4.4'!$A:$B,'4.4'!$1:$17</definedName>
    <definedName name="Print_Titles" localSheetId="13">'4.5'!$A:$B,'4.5'!$1:$17</definedName>
    <definedName name="Print_Titles" localSheetId="14">'4.5.1'!$A:$B,'4.5.1'!$1:$17</definedName>
    <definedName name="Print_Titles" localSheetId="15">'4.5.2'!$A:$B,'4.5.2'!$1:$17</definedName>
    <definedName name="Print_Titles" localSheetId="16">'4.6'!$A:$B,'4.6'!$1:$17</definedName>
    <definedName name="Print_Titles" localSheetId="17">'4.7'!$A:$B,'4.7'!$1:$17</definedName>
    <definedName name="Print_Titles" localSheetId="18">'4.8'!$A:$B,'4.8'!$1:$17</definedName>
    <definedName name="Print_Titles" localSheetId="19">'4.9'!$A:$B,'4.9'!$1:$17</definedName>
    <definedName name="Print_Titles" localSheetId="20">'5.'!$A:$B,'5.'!$1:$10</definedName>
    <definedName name="Print_Titles" localSheetId="21">'6.1'!$A:$B,'6.1'!$1:$17</definedName>
    <definedName name="Print_Titles" localSheetId="22">'6.2'!$A:$B,'6.2'!$1:$17</definedName>
    <definedName name="Print_Titles" localSheetId="23">'6.3'!$A:$B,'6.3'!$1:$17</definedName>
    <definedName name="Print_Titles" localSheetId="24">'6.4'!$A:$B,'6.4'!$1:$17</definedName>
    <definedName name="Print_Titles" localSheetId="25">'6.5'!$A:$B,'6.5'!$1:$17</definedName>
    <definedName name="Print_Titles" localSheetId="26">'6.6'!$A:$B,'6.6'!$1:$17</definedName>
    <definedName name="Print_Titles" localSheetId="27">'7.1'!$A:$B,'7.1'!$1:$17</definedName>
    <definedName name="Print_Titles" localSheetId="28">'7.2'!$A:$B,'7.2'!$1:$17</definedName>
    <definedName name="Print_Titles" localSheetId="29">'7.3'!$A:$B,'7.3'!$1:$17</definedName>
    <definedName name="Print_Titles" localSheetId="30">'7.4'!$A:$B,'7.4'!$1:$17</definedName>
    <definedName name="Print_Titles" localSheetId="31">'7.5'!$A:$B,'7.5'!$1:$17</definedName>
    <definedName name="Print_Titles" localSheetId="32">'7.6'!$A:$B,'7.6'!$1:$17</definedName>
    <definedName name="Print_Titles" localSheetId="33">'8.1'!$A:$B,'8.1'!$1:$17</definedName>
    <definedName name="Print_Titles" localSheetId="34">'8.2'!$A:$B,'8.2'!$1:$17</definedName>
    <definedName name="Print_Titles" localSheetId="35">'8.3'!$A:$B,'8.3'!$1:$17</definedName>
    <definedName name="Print_Titles" localSheetId="36">'8.4'!$A:$B,'8.4'!$1:$17</definedName>
    <definedName name="Print_Titles" localSheetId="37">'8.5'!$A:$B,'8.5'!$1:$17</definedName>
    <definedName name="Print_Titles" localSheetId="38">'8.6'!$A:$B,'8.6'!$1:$17</definedName>
    <definedName name="Print_Titles" localSheetId="4">Kontenrahmenplan!$2:$4</definedName>
    <definedName name="Print_Titles" localSheetId="3">Produktrahmenplan!$2:$4</definedName>
  </definedNames>
  <calcPr calcId="162913"/>
</workbook>
</file>

<file path=xl/calcChain.xml><?xml version="1.0" encoding="utf-8"?>
<calcChain xmlns="http://schemas.openxmlformats.org/spreadsheetml/2006/main">
  <c r="B30" i="62" l="1"/>
  <c r="B32" i="62"/>
  <c r="H1" i="81" l="1"/>
  <c r="H1" i="82"/>
  <c r="H1" i="83"/>
  <c r="H1" i="84"/>
  <c r="H1" i="85"/>
  <c r="H1" i="80"/>
  <c r="C1" i="81"/>
  <c r="C1" i="82"/>
  <c r="C1" i="83"/>
  <c r="C1" i="84"/>
  <c r="C1" i="85"/>
  <c r="C1" i="80"/>
  <c r="A18" i="92" l="1"/>
  <c r="A19" i="92"/>
  <c r="A20" i="92"/>
  <c r="A21" i="92"/>
  <c r="A22" i="92"/>
  <c r="A23" i="92"/>
  <c r="A24" i="92"/>
  <c r="A25" i="92"/>
  <c r="A26" i="92"/>
  <c r="A27" i="92"/>
  <c r="A28" i="92"/>
  <c r="A29" i="92"/>
  <c r="A30" i="92"/>
  <c r="A31" i="92"/>
  <c r="A32" i="92"/>
  <c r="A33" i="92"/>
  <c r="A34" i="92"/>
  <c r="A35" i="92"/>
  <c r="A36" i="92"/>
  <c r="A37" i="92"/>
  <c r="A38" i="92"/>
  <c r="A39" i="92"/>
  <c r="A40" i="92"/>
  <c r="A41" i="92"/>
  <c r="A42" i="92"/>
  <c r="A43" i="92"/>
  <c r="A44" i="92"/>
  <c r="A45" i="92"/>
  <c r="A46" i="92"/>
  <c r="A47" i="92"/>
  <c r="A48" i="92"/>
  <c r="A49" i="92"/>
  <c r="A50" i="92"/>
  <c r="A51" i="92"/>
  <c r="A52" i="92"/>
  <c r="A53" i="92"/>
  <c r="A54" i="92"/>
  <c r="A55" i="92"/>
  <c r="A56" i="92"/>
  <c r="A57" i="92"/>
  <c r="A58" i="92"/>
  <c r="A59" i="92"/>
  <c r="A60" i="92"/>
  <c r="A61" i="92"/>
  <c r="A62" i="92"/>
  <c r="A63" i="92"/>
  <c r="A64" i="92"/>
  <c r="A65" i="92"/>
  <c r="A66" i="92"/>
  <c r="A67" i="92"/>
  <c r="A68" i="92"/>
  <c r="A69" i="92"/>
  <c r="A70" i="92"/>
  <c r="A71" i="92"/>
  <c r="A72" i="92"/>
  <c r="A73" i="92"/>
  <c r="A74" i="92"/>
  <c r="A75" i="92"/>
  <c r="A76" i="92"/>
  <c r="A77" i="92"/>
  <c r="A78" i="92"/>
  <c r="A79" i="92"/>
  <c r="A80" i="92"/>
  <c r="A81" i="92"/>
  <c r="A82" i="92"/>
  <c r="A83" i="92"/>
  <c r="A84" i="92"/>
  <c r="A13" i="92"/>
  <c r="A14" i="92"/>
  <c r="A15" i="92"/>
  <c r="A16" i="92"/>
  <c r="A17" i="92"/>
  <c r="A12" i="92"/>
  <c r="A91" i="98"/>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19" i="98"/>
  <c r="A91" i="97"/>
  <c r="A90" i="97"/>
  <c r="A89" i="97"/>
  <c r="A88" i="97"/>
  <c r="A87" i="97"/>
  <c r="A86" i="97"/>
  <c r="A85" i="97"/>
  <c r="A84" i="97"/>
  <c r="A83" i="97"/>
  <c r="A82" i="97"/>
  <c r="A81" i="97"/>
  <c r="A80" i="97"/>
  <c r="A79" i="97"/>
  <c r="A78" i="97"/>
  <c r="A77" i="97"/>
  <c r="A76" i="97"/>
  <c r="A75" i="97"/>
  <c r="A74" i="97"/>
  <c r="A73" i="97"/>
  <c r="A72" i="97"/>
  <c r="A71" i="97"/>
  <c r="A70" i="97"/>
  <c r="A69" i="97"/>
  <c r="A68" i="97"/>
  <c r="A67" i="97"/>
  <c r="A66" i="97"/>
  <c r="A65" i="97"/>
  <c r="A64" i="97"/>
  <c r="A63" i="97"/>
  <c r="A62" i="97"/>
  <c r="A61" i="97"/>
  <c r="A60" i="97"/>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19" i="97"/>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19" i="96"/>
  <c r="A91" i="95"/>
  <c r="A90" i="95"/>
  <c r="A89" i="95"/>
  <c r="A88" i="95"/>
  <c r="A87" i="95"/>
  <c r="A86" i="95"/>
  <c r="A85" i="95"/>
  <c r="A84" i="95"/>
  <c r="A83" i="95"/>
  <c r="A82" i="95"/>
  <c r="A81" i="95"/>
  <c r="A80" i="95"/>
  <c r="A79" i="95"/>
  <c r="A78" i="95"/>
  <c r="A77" i="95"/>
  <c r="A76" i="95"/>
  <c r="A75" i="95"/>
  <c r="A74" i="95"/>
  <c r="A73" i="95"/>
  <c r="A72" i="95"/>
  <c r="A71" i="95"/>
  <c r="A70" i="95"/>
  <c r="A69" i="95"/>
  <c r="A68" i="95"/>
  <c r="A67" i="95"/>
  <c r="A66" i="95"/>
  <c r="A65" i="95"/>
  <c r="A64" i="95"/>
  <c r="A63" i="95"/>
  <c r="A62" i="95"/>
  <c r="A61" i="95"/>
  <c r="A60" i="95"/>
  <c r="A59" i="95"/>
  <c r="A58" i="95"/>
  <c r="A57" i="95"/>
  <c r="A56" i="95"/>
  <c r="A55" i="95"/>
  <c r="A54" i="95"/>
  <c r="A53" i="95"/>
  <c r="A52" i="95"/>
  <c r="A51" i="95"/>
  <c r="A50" i="95"/>
  <c r="A49" i="95"/>
  <c r="A48" i="95"/>
  <c r="A47" i="95"/>
  <c r="A46" i="95"/>
  <c r="A45" i="95"/>
  <c r="A44" i="95"/>
  <c r="A43" i="95"/>
  <c r="A42" i="95"/>
  <c r="A41" i="95"/>
  <c r="A40" i="95"/>
  <c r="A39" i="95"/>
  <c r="A38" i="95"/>
  <c r="A37" i="95"/>
  <c r="A36" i="95"/>
  <c r="A35" i="95"/>
  <c r="A34" i="95"/>
  <c r="A33" i="95"/>
  <c r="A32" i="95"/>
  <c r="A31" i="95"/>
  <c r="A30" i="95"/>
  <c r="A29" i="95"/>
  <c r="A28" i="95"/>
  <c r="A27" i="95"/>
  <c r="A26" i="95"/>
  <c r="A25" i="95"/>
  <c r="A24" i="95"/>
  <c r="A23" i="95"/>
  <c r="A22" i="95"/>
  <c r="A21" i="95"/>
  <c r="A20" i="95"/>
  <c r="A19" i="95"/>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19" i="94"/>
  <c r="A91" i="93"/>
  <c r="A90" i="93"/>
  <c r="A89" i="93"/>
  <c r="A88" i="93"/>
  <c r="A87" i="93"/>
  <c r="A86" i="93"/>
  <c r="A85" i="93"/>
  <c r="A84" i="93"/>
  <c r="A83" i="93"/>
  <c r="A82" i="93"/>
  <c r="A81" i="93"/>
  <c r="A80" i="93"/>
  <c r="A79" i="93"/>
  <c r="A78" i="93"/>
  <c r="A77" i="93"/>
  <c r="A76" i="93"/>
  <c r="A75" i="93"/>
  <c r="A74" i="93"/>
  <c r="A73" i="93"/>
  <c r="A72" i="93"/>
  <c r="A71" i="93"/>
  <c r="A70" i="93"/>
  <c r="A69" i="93"/>
  <c r="A68" i="93"/>
  <c r="A67" i="93"/>
  <c r="A66" i="93"/>
  <c r="A65" i="93"/>
  <c r="A64" i="93"/>
  <c r="A63" i="93"/>
  <c r="A62" i="93"/>
  <c r="A61" i="93"/>
  <c r="A60" i="93"/>
  <c r="A59" i="93"/>
  <c r="A58" i="93"/>
  <c r="A57" i="93"/>
  <c r="A56" i="93"/>
  <c r="A55" i="93"/>
  <c r="A54" i="93"/>
  <c r="A53" i="93"/>
  <c r="A52" i="93"/>
  <c r="A51" i="93"/>
  <c r="A50" i="93"/>
  <c r="A49" i="93"/>
  <c r="A48" i="93"/>
  <c r="A47" i="93"/>
  <c r="A46" i="93"/>
  <c r="A45" i="93"/>
  <c r="A44" i="93"/>
  <c r="A43" i="93"/>
  <c r="A42" i="93"/>
  <c r="A41" i="93"/>
  <c r="A40" i="93"/>
  <c r="A39" i="93"/>
  <c r="A38" i="93"/>
  <c r="A37" i="93"/>
  <c r="A36" i="93"/>
  <c r="A35" i="93"/>
  <c r="A34" i="93"/>
  <c r="A33" i="93"/>
  <c r="A32" i="93"/>
  <c r="A31" i="93"/>
  <c r="A30" i="93"/>
  <c r="A29" i="93"/>
  <c r="A28" i="93"/>
  <c r="A27" i="93"/>
  <c r="A26" i="93"/>
  <c r="A25" i="93"/>
  <c r="A24" i="93"/>
  <c r="A23" i="93"/>
  <c r="A22" i="93"/>
  <c r="A21" i="93"/>
  <c r="A20" i="93"/>
  <c r="A19" i="93"/>
  <c r="A91" i="105"/>
  <c r="A90" i="105"/>
  <c r="A89" i="105"/>
  <c r="A88" i="105"/>
  <c r="A87" i="105"/>
  <c r="A86" i="105"/>
  <c r="A85" i="105"/>
  <c r="A84" i="105"/>
  <c r="A83" i="105"/>
  <c r="A82" i="105"/>
  <c r="A81" i="105"/>
  <c r="A80" i="105"/>
  <c r="A79" i="105"/>
  <c r="A78" i="105"/>
  <c r="A77" i="105"/>
  <c r="A76" i="105"/>
  <c r="A75" i="105"/>
  <c r="A74" i="105"/>
  <c r="A73" i="105"/>
  <c r="A72" i="105"/>
  <c r="A71" i="105"/>
  <c r="A70" i="105"/>
  <c r="A69" i="105"/>
  <c r="A68" i="105"/>
  <c r="A67" i="105"/>
  <c r="A66" i="105"/>
  <c r="A65" i="105"/>
  <c r="A64" i="105"/>
  <c r="A63" i="105"/>
  <c r="A62" i="105"/>
  <c r="A61" i="105"/>
  <c r="A60" i="105"/>
  <c r="A59" i="105"/>
  <c r="A58" i="105"/>
  <c r="A57" i="105"/>
  <c r="A56" i="105"/>
  <c r="A55" i="105"/>
  <c r="A54" i="105"/>
  <c r="A53" i="105"/>
  <c r="A52" i="105"/>
  <c r="A51" i="105"/>
  <c r="A50" i="105"/>
  <c r="A49" i="105"/>
  <c r="A48" i="105"/>
  <c r="A47" i="105"/>
  <c r="A46" i="105"/>
  <c r="A45" i="105"/>
  <c r="A44" i="105"/>
  <c r="A43" i="105"/>
  <c r="A42" i="105"/>
  <c r="A41" i="105"/>
  <c r="A40" i="105"/>
  <c r="A39" i="105"/>
  <c r="A38" i="105"/>
  <c r="A37" i="105"/>
  <c r="A36" i="105"/>
  <c r="A35" i="105"/>
  <c r="A34" i="105"/>
  <c r="A33" i="105"/>
  <c r="A32" i="105"/>
  <c r="A31" i="105"/>
  <c r="A30" i="105"/>
  <c r="A29" i="105"/>
  <c r="A28" i="105"/>
  <c r="A27" i="105"/>
  <c r="A26" i="105"/>
  <c r="A25" i="105"/>
  <c r="A24" i="105"/>
  <c r="A23" i="105"/>
  <c r="A22" i="105"/>
  <c r="A21" i="105"/>
  <c r="A20" i="105"/>
  <c r="A19" i="105"/>
  <c r="A91" i="104"/>
  <c r="A90" i="104"/>
  <c r="A89" i="104"/>
  <c r="A88" i="104"/>
  <c r="A87" i="104"/>
  <c r="A86" i="104"/>
  <c r="A85" i="104"/>
  <c r="A84" i="104"/>
  <c r="A83" i="104"/>
  <c r="A82" i="104"/>
  <c r="A81" i="104"/>
  <c r="A80" i="104"/>
  <c r="A79" i="104"/>
  <c r="A78" i="104"/>
  <c r="A77" i="104"/>
  <c r="A76" i="104"/>
  <c r="A75" i="104"/>
  <c r="A74" i="104"/>
  <c r="A73" i="104"/>
  <c r="A72" i="104"/>
  <c r="A71" i="104"/>
  <c r="A70" i="104"/>
  <c r="A69" i="104"/>
  <c r="A68" i="104"/>
  <c r="A67" i="104"/>
  <c r="A66" i="104"/>
  <c r="A65" i="104"/>
  <c r="A64" i="104"/>
  <c r="A63" i="104"/>
  <c r="A62" i="104"/>
  <c r="A61" i="104"/>
  <c r="A60" i="104"/>
  <c r="A59" i="104"/>
  <c r="A58" i="104"/>
  <c r="A57" i="104"/>
  <c r="A56" i="104"/>
  <c r="A55" i="104"/>
  <c r="A54" i="104"/>
  <c r="A53" i="104"/>
  <c r="A52" i="104"/>
  <c r="A51" i="104"/>
  <c r="A50" i="104"/>
  <c r="A49" i="104"/>
  <c r="A48" i="104"/>
  <c r="A47" i="104"/>
  <c r="A46" i="104"/>
  <c r="A45" i="104"/>
  <c r="A44" i="104"/>
  <c r="A43" i="104"/>
  <c r="A42" i="104"/>
  <c r="A41" i="104"/>
  <c r="A40" i="104"/>
  <c r="A39" i="104"/>
  <c r="A38" i="104"/>
  <c r="A37" i="104"/>
  <c r="A36" i="104"/>
  <c r="A35" i="104"/>
  <c r="A34" i="104"/>
  <c r="A33" i="104"/>
  <c r="A32" i="104"/>
  <c r="A31" i="104"/>
  <c r="A30" i="104"/>
  <c r="A29" i="104"/>
  <c r="A28" i="104"/>
  <c r="A27" i="104"/>
  <c r="A26" i="104"/>
  <c r="A25" i="104"/>
  <c r="A24" i="104"/>
  <c r="A23" i="104"/>
  <c r="A22" i="104"/>
  <c r="A21" i="104"/>
  <c r="A20" i="104"/>
  <c r="A19" i="104"/>
  <c r="A91" i="103"/>
  <c r="A90" i="103"/>
  <c r="A89" i="103"/>
  <c r="A88" i="103"/>
  <c r="A87" i="103"/>
  <c r="A86" i="103"/>
  <c r="A85" i="103"/>
  <c r="A84" i="103"/>
  <c r="A83" i="103"/>
  <c r="A82" i="103"/>
  <c r="A81" i="103"/>
  <c r="A80" i="103"/>
  <c r="A79" i="103"/>
  <c r="A78" i="103"/>
  <c r="A77" i="103"/>
  <c r="A76" i="103"/>
  <c r="A75" i="103"/>
  <c r="A74" i="103"/>
  <c r="A73" i="103"/>
  <c r="A72" i="103"/>
  <c r="A71" i="103"/>
  <c r="A70" i="103"/>
  <c r="A69" i="103"/>
  <c r="A68" i="103"/>
  <c r="A67" i="103"/>
  <c r="A66" i="103"/>
  <c r="A65" i="103"/>
  <c r="A64" i="103"/>
  <c r="A63" i="103"/>
  <c r="A62" i="103"/>
  <c r="A61" i="103"/>
  <c r="A60" i="103"/>
  <c r="A59" i="103"/>
  <c r="A58" i="103"/>
  <c r="A57" i="103"/>
  <c r="A56" i="103"/>
  <c r="A55" i="103"/>
  <c r="A54" i="103"/>
  <c r="A53" i="103"/>
  <c r="A52" i="103"/>
  <c r="A51" i="103"/>
  <c r="A50" i="103"/>
  <c r="A49" i="103"/>
  <c r="A48" i="103"/>
  <c r="A47" i="103"/>
  <c r="A46" i="103"/>
  <c r="A45" i="103"/>
  <c r="A44" i="103"/>
  <c r="A43" i="103"/>
  <c r="A42" i="103"/>
  <c r="A41" i="103"/>
  <c r="A40" i="103"/>
  <c r="A39" i="103"/>
  <c r="A38" i="103"/>
  <c r="A37" i="103"/>
  <c r="A36" i="103"/>
  <c r="A35" i="103"/>
  <c r="A34" i="103"/>
  <c r="A33" i="103"/>
  <c r="A32" i="103"/>
  <c r="A31" i="103"/>
  <c r="A30" i="103"/>
  <c r="A29" i="103"/>
  <c r="A28" i="103"/>
  <c r="A27" i="103"/>
  <c r="A26" i="103"/>
  <c r="A25" i="103"/>
  <c r="A24" i="103"/>
  <c r="A23" i="103"/>
  <c r="A22" i="103"/>
  <c r="A21" i="103"/>
  <c r="A20" i="103"/>
  <c r="A19" i="103"/>
  <c r="A91" i="102"/>
  <c r="A90" i="102"/>
  <c r="A89" i="102"/>
  <c r="A88" i="102"/>
  <c r="A87" i="102"/>
  <c r="A86" i="102"/>
  <c r="A85" i="102"/>
  <c r="A84" i="102"/>
  <c r="A83" i="102"/>
  <c r="A82" i="102"/>
  <c r="A81" i="102"/>
  <c r="A80" i="102"/>
  <c r="A79" i="102"/>
  <c r="A78" i="102"/>
  <c r="A77" i="102"/>
  <c r="A76" i="102"/>
  <c r="A75" i="102"/>
  <c r="A74" i="102"/>
  <c r="A73" i="102"/>
  <c r="A72" i="102"/>
  <c r="A71" i="102"/>
  <c r="A70" i="102"/>
  <c r="A69" i="102"/>
  <c r="A68" i="102"/>
  <c r="A67" i="102"/>
  <c r="A66" i="102"/>
  <c r="A65" i="102"/>
  <c r="A64" i="102"/>
  <c r="A63" i="102"/>
  <c r="A62" i="102"/>
  <c r="A61" i="102"/>
  <c r="A60" i="102"/>
  <c r="A59" i="102"/>
  <c r="A58" i="102"/>
  <c r="A57" i="102"/>
  <c r="A56" i="102"/>
  <c r="A55" i="102"/>
  <c r="A54" i="102"/>
  <c r="A53" i="102"/>
  <c r="A52" i="102"/>
  <c r="A51" i="102"/>
  <c r="A50" i="102"/>
  <c r="A49" i="102"/>
  <c r="A48" i="102"/>
  <c r="A47" i="102"/>
  <c r="A46" i="102"/>
  <c r="A45" i="102"/>
  <c r="A44" i="102"/>
  <c r="A43" i="102"/>
  <c r="A42" i="102"/>
  <c r="A41" i="102"/>
  <c r="A40" i="102"/>
  <c r="A39" i="102"/>
  <c r="A38" i="102"/>
  <c r="A37" i="102"/>
  <c r="A36" i="102"/>
  <c r="A35" i="102"/>
  <c r="A34" i="102"/>
  <c r="A33" i="102"/>
  <c r="A32" i="102"/>
  <c r="A31" i="102"/>
  <c r="A30" i="102"/>
  <c r="A29" i="102"/>
  <c r="A28" i="102"/>
  <c r="A27" i="102"/>
  <c r="A26" i="102"/>
  <c r="A25" i="102"/>
  <c r="A24" i="102"/>
  <c r="A23" i="102"/>
  <c r="A22" i="102"/>
  <c r="A21" i="102"/>
  <c r="A20" i="102"/>
  <c r="A19" i="102"/>
  <c r="A91" i="101"/>
  <c r="A90" i="101"/>
  <c r="A89" i="101"/>
  <c r="A88" i="101"/>
  <c r="A87" i="101"/>
  <c r="A86" i="101"/>
  <c r="A85" i="101"/>
  <c r="A84" i="101"/>
  <c r="A83" i="101"/>
  <c r="A82" i="101"/>
  <c r="A81" i="101"/>
  <c r="A80" i="101"/>
  <c r="A79" i="101"/>
  <c r="A78" i="101"/>
  <c r="A77" i="101"/>
  <c r="A76" i="101"/>
  <c r="A75" i="101"/>
  <c r="A74" i="101"/>
  <c r="A73" i="101"/>
  <c r="A72" i="101"/>
  <c r="A71" i="101"/>
  <c r="A70" i="101"/>
  <c r="A69" i="101"/>
  <c r="A68" i="101"/>
  <c r="A67" i="101"/>
  <c r="A66" i="101"/>
  <c r="A65" i="101"/>
  <c r="A64" i="101"/>
  <c r="A63" i="101"/>
  <c r="A62" i="101"/>
  <c r="A61" i="101"/>
  <c r="A60" i="101"/>
  <c r="A59" i="101"/>
  <c r="A58" i="101"/>
  <c r="A57" i="101"/>
  <c r="A56" i="101"/>
  <c r="A55" i="101"/>
  <c r="A54" i="101"/>
  <c r="A53" i="101"/>
  <c r="A52" i="101"/>
  <c r="A51" i="101"/>
  <c r="A50" i="101"/>
  <c r="A49" i="101"/>
  <c r="A48" i="101"/>
  <c r="A47" i="101"/>
  <c r="A46" i="101"/>
  <c r="A45" i="101"/>
  <c r="A44" i="101"/>
  <c r="A43" i="101"/>
  <c r="A42" i="101"/>
  <c r="A41" i="101"/>
  <c r="A40" i="101"/>
  <c r="A39" i="101"/>
  <c r="A38" i="101"/>
  <c r="A37" i="101"/>
  <c r="A36" i="101"/>
  <c r="A35" i="101"/>
  <c r="A34" i="101"/>
  <c r="A33" i="101"/>
  <c r="A32" i="101"/>
  <c r="A31" i="101"/>
  <c r="A30" i="101"/>
  <c r="A29" i="101"/>
  <c r="A28" i="101"/>
  <c r="A27" i="101"/>
  <c r="A26" i="101"/>
  <c r="A25" i="101"/>
  <c r="A24" i="101"/>
  <c r="A23" i="101"/>
  <c r="A22" i="101"/>
  <c r="A21" i="101"/>
  <c r="A20" i="101"/>
  <c r="A19" i="101"/>
  <c r="A91" i="100"/>
  <c r="A90" i="100"/>
  <c r="A89" i="100"/>
  <c r="A88" i="100"/>
  <c r="A87" i="100"/>
  <c r="A86" i="100"/>
  <c r="A85" i="100"/>
  <c r="A84" i="100"/>
  <c r="A83" i="100"/>
  <c r="A82" i="100"/>
  <c r="A81" i="100"/>
  <c r="A80" i="100"/>
  <c r="A79" i="100"/>
  <c r="A78" i="100"/>
  <c r="A77" i="100"/>
  <c r="A76" i="100"/>
  <c r="A75" i="100"/>
  <c r="A74" i="100"/>
  <c r="A73" i="100"/>
  <c r="A72" i="100"/>
  <c r="A71" i="100"/>
  <c r="A70" i="100"/>
  <c r="A69" i="100"/>
  <c r="A68" i="100"/>
  <c r="A67" i="100"/>
  <c r="A66" i="100"/>
  <c r="A65" i="100"/>
  <c r="A64" i="100"/>
  <c r="A63" i="100"/>
  <c r="A62" i="100"/>
  <c r="A61" i="100"/>
  <c r="A60" i="100"/>
  <c r="A59" i="100"/>
  <c r="A58" i="100"/>
  <c r="A57" i="100"/>
  <c r="A56" i="100"/>
  <c r="A55" i="100"/>
  <c r="A54" i="100"/>
  <c r="A53" i="100"/>
  <c r="A52" i="100"/>
  <c r="A51" i="100"/>
  <c r="A50" i="100"/>
  <c r="A49" i="100"/>
  <c r="A48" i="100"/>
  <c r="A47" i="100"/>
  <c r="A46" i="100"/>
  <c r="A45" i="100"/>
  <c r="A44" i="100"/>
  <c r="A43" i="100"/>
  <c r="A42" i="100"/>
  <c r="A41" i="100"/>
  <c r="A40" i="100"/>
  <c r="A39" i="100"/>
  <c r="A38" i="100"/>
  <c r="A37" i="100"/>
  <c r="A36" i="100"/>
  <c r="A35" i="100"/>
  <c r="A34" i="100"/>
  <c r="A33" i="100"/>
  <c r="A32" i="100"/>
  <c r="A31" i="100"/>
  <c r="A30" i="100"/>
  <c r="A29" i="100"/>
  <c r="A28" i="100"/>
  <c r="A27" i="100"/>
  <c r="A26" i="100"/>
  <c r="A25" i="100"/>
  <c r="A24" i="100"/>
  <c r="A23" i="100"/>
  <c r="A22" i="100"/>
  <c r="A21" i="100"/>
  <c r="A20" i="100"/>
  <c r="A19" i="100"/>
  <c r="A91" i="85"/>
  <c r="A90" i="85"/>
  <c r="A89" i="85"/>
  <c r="A88" i="85"/>
  <c r="A87" i="85"/>
  <c r="A86" i="85"/>
  <c r="A85" i="85"/>
  <c r="A84" i="85"/>
  <c r="A83" i="85"/>
  <c r="A82" i="85"/>
  <c r="A81" i="85"/>
  <c r="A80" i="85"/>
  <c r="A79" i="85"/>
  <c r="A78" i="85"/>
  <c r="A77" i="85"/>
  <c r="A76" i="85"/>
  <c r="A75" i="85"/>
  <c r="A74" i="85"/>
  <c r="A73" i="85"/>
  <c r="A72" i="85"/>
  <c r="A71" i="85"/>
  <c r="A70" i="85"/>
  <c r="A69" i="85"/>
  <c r="A68" i="85"/>
  <c r="A67" i="85"/>
  <c r="A66" i="85"/>
  <c r="A65" i="85"/>
  <c r="A64" i="85"/>
  <c r="A63" i="85"/>
  <c r="A62" i="85"/>
  <c r="A61" i="85"/>
  <c r="A60" i="85"/>
  <c r="A59" i="85"/>
  <c r="A58" i="85"/>
  <c r="A57" i="85"/>
  <c r="A56" i="85"/>
  <c r="A55" i="85"/>
  <c r="A54" i="85"/>
  <c r="A53" i="85"/>
  <c r="A52" i="85"/>
  <c r="A51" i="85"/>
  <c r="A50" i="85"/>
  <c r="A49" i="85"/>
  <c r="A48" i="85"/>
  <c r="A47" i="85"/>
  <c r="A46" i="85"/>
  <c r="A45" i="85"/>
  <c r="A44" i="85"/>
  <c r="A43" i="85"/>
  <c r="A42" i="85"/>
  <c r="A41" i="85"/>
  <c r="A40" i="85"/>
  <c r="A39" i="85"/>
  <c r="A38" i="85"/>
  <c r="A37" i="85"/>
  <c r="A36" i="85"/>
  <c r="A35" i="85"/>
  <c r="A34" i="85"/>
  <c r="A33" i="85"/>
  <c r="A32" i="85"/>
  <c r="A31" i="85"/>
  <c r="A30" i="85"/>
  <c r="A29" i="85"/>
  <c r="A28" i="85"/>
  <c r="A27" i="85"/>
  <c r="A26" i="85"/>
  <c r="A25" i="85"/>
  <c r="A24" i="85"/>
  <c r="A23" i="85"/>
  <c r="A22" i="85"/>
  <c r="A21" i="85"/>
  <c r="A20" i="85"/>
  <c r="A19" i="85"/>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19" i="83"/>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19" i="82"/>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6"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19" i="81"/>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19" i="80"/>
  <c r="A91" i="72"/>
  <c r="A90" i="72"/>
  <c r="A89" i="72"/>
  <c r="A88" i="72"/>
  <c r="A87" i="72"/>
  <c r="A86" i="72"/>
  <c r="A85" i="72"/>
  <c r="A84" i="72"/>
  <c r="A83" i="72"/>
  <c r="A82" i="72"/>
  <c r="A81" i="72"/>
  <c r="A80" i="72"/>
  <c r="A79" i="72"/>
  <c r="A78" i="72"/>
  <c r="A77" i="72"/>
  <c r="A76" i="72"/>
  <c r="A75" i="72"/>
  <c r="A74" i="72"/>
  <c r="A73" i="72"/>
  <c r="A72" i="72"/>
  <c r="A71" i="72"/>
  <c r="A70" i="72"/>
  <c r="A69" i="72"/>
  <c r="A68" i="72"/>
  <c r="A67" i="72"/>
  <c r="A66" i="72"/>
  <c r="A65" i="72"/>
  <c r="A64" i="72"/>
  <c r="A63" i="72"/>
  <c r="A62" i="72"/>
  <c r="A61" i="72"/>
  <c r="A60" i="72"/>
  <c r="A59" i="72"/>
  <c r="A58" i="72"/>
  <c r="A57" i="72"/>
  <c r="A56" i="72"/>
  <c r="A55" i="72"/>
  <c r="A54" i="72"/>
  <c r="A53" i="72"/>
  <c r="A52" i="72"/>
  <c r="A51" i="72"/>
  <c r="A50" i="72"/>
  <c r="A49" i="72"/>
  <c r="A48" i="72"/>
  <c r="A47" i="72"/>
  <c r="A46" i="72"/>
  <c r="A45" i="72"/>
  <c r="A44" i="72"/>
  <c r="A43" i="72"/>
  <c r="A42" i="72"/>
  <c r="A41" i="72"/>
  <c r="A40" i="72"/>
  <c r="A39" i="72"/>
  <c r="A38" i="72"/>
  <c r="A37" i="72"/>
  <c r="A36" i="72"/>
  <c r="A35" i="72"/>
  <c r="A34" i="72"/>
  <c r="A33" i="72"/>
  <c r="A32" i="72"/>
  <c r="A31" i="72"/>
  <c r="A30" i="72"/>
  <c r="A29" i="72"/>
  <c r="A28" i="72"/>
  <c r="A27" i="72"/>
  <c r="A26" i="72"/>
  <c r="A25" i="72"/>
  <c r="A24" i="72"/>
  <c r="A23" i="72"/>
  <c r="A22" i="72"/>
  <c r="A21" i="72"/>
  <c r="A20" i="72"/>
  <c r="A19" i="72"/>
  <c r="A91" i="71"/>
  <c r="A90" i="71"/>
  <c r="A89" i="71"/>
  <c r="A88" i="71"/>
  <c r="A87" i="71"/>
  <c r="A86" i="71"/>
  <c r="A85" i="71"/>
  <c r="A84" i="71"/>
  <c r="A83" i="71"/>
  <c r="A82" i="71"/>
  <c r="A81" i="71"/>
  <c r="A80" i="71"/>
  <c r="A79" i="71"/>
  <c r="A78" i="71"/>
  <c r="A77" i="71"/>
  <c r="A76" i="71"/>
  <c r="A75" i="71"/>
  <c r="A74" i="71"/>
  <c r="A73" i="71"/>
  <c r="A72" i="71"/>
  <c r="A71" i="71"/>
  <c r="A70" i="71"/>
  <c r="A69" i="71"/>
  <c r="A68" i="71"/>
  <c r="A67" i="71"/>
  <c r="A66" i="71"/>
  <c r="A65" i="71"/>
  <c r="A64" i="71"/>
  <c r="A63" i="71"/>
  <c r="A62" i="71"/>
  <c r="A61" i="71"/>
  <c r="A60" i="71"/>
  <c r="A59" i="71"/>
  <c r="A58" i="71"/>
  <c r="A57" i="71"/>
  <c r="A56" i="71"/>
  <c r="A55" i="71"/>
  <c r="A54" i="71"/>
  <c r="A53" i="71"/>
  <c r="A52" i="71"/>
  <c r="A51" i="71"/>
  <c r="A50" i="71"/>
  <c r="A49" i="71"/>
  <c r="A48" i="71"/>
  <c r="A47" i="71"/>
  <c r="A46" i="71"/>
  <c r="A45" i="71"/>
  <c r="A44" i="71"/>
  <c r="A43" i="71"/>
  <c r="A42" i="71"/>
  <c r="A41" i="71"/>
  <c r="A40" i="71"/>
  <c r="A39" i="71"/>
  <c r="A38" i="71"/>
  <c r="A37" i="71"/>
  <c r="A36" i="71"/>
  <c r="A35" i="71"/>
  <c r="A34" i="71"/>
  <c r="A33" i="71"/>
  <c r="A32" i="71"/>
  <c r="A31" i="71"/>
  <c r="A30" i="71"/>
  <c r="A29" i="71"/>
  <c r="A28" i="71"/>
  <c r="A27" i="71"/>
  <c r="A26" i="71"/>
  <c r="A25" i="71"/>
  <c r="A24" i="71"/>
  <c r="A23" i="71"/>
  <c r="A22" i="71"/>
  <c r="A21" i="71"/>
  <c r="A20" i="71"/>
  <c r="A19" i="71"/>
  <c r="A91" i="70"/>
  <c r="A90" i="70"/>
  <c r="A89" i="70"/>
  <c r="A88" i="70"/>
  <c r="A87" i="70"/>
  <c r="A86" i="70"/>
  <c r="A85" i="70"/>
  <c r="A84" i="70"/>
  <c r="A83" i="70"/>
  <c r="A82" i="70"/>
  <c r="A81" i="70"/>
  <c r="A80" i="70"/>
  <c r="A79" i="70"/>
  <c r="A78" i="70"/>
  <c r="A77" i="70"/>
  <c r="A76" i="70"/>
  <c r="A75" i="70"/>
  <c r="A74" i="70"/>
  <c r="A73" i="70"/>
  <c r="A72" i="70"/>
  <c r="A71" i="70"/>
  <c r="A70" i="70"/>
  <c r="A69"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91" i="69"/>
  <c r="A90" i="69"/>
  <c r="A89" i="69"/>
  <c r="A88" i="69"/>
  <c r="A87" i="69"/>
  <c r="A86" i="69"/>
  <c r="A85" i="69"/>
  <c r="A84" i="69"/>
  <c r="A83" i="69"/>
  <c r="A82" i="69"/>
  <c r="A81" i="69"/>
  <c r="A80" i="69"/>
  <c r="A79" i="69"/>
  <c r="A78" i="69"/>
  <c r="A77" i="69"/>
  <c r="A76" i="69"/>
  <c r="A75" i="69"/>
  <c r="A74" i="69"/>
  <c r="A73" i="69"/>
  <c r="A72" i="69"/>
  <c r="A71" i="69"/>
  <c r="A70" i="69"/>
  <c r="A69" i="69"/>
  <c r="A68" i="69"/>
  <c r="A67" i="69"/>
  <c r="A66" i="69"/>
  <c r="A65" i="69"/>
  <c r="A64" i="69"/>
  <c r="A63" i="69"/>
  <c r="A62" i="69"/>
  <c r="A61" i="69"/>
  <c r="A60" i="69"/>
  <c r="A59" i="69"/>
  <c r="A58" i="69"/>
  <c r="A57" i="69"/>
  <c r="A56" i="69"/>
  <c r="A55" i="69"/>
  <c r="A54" i="69"/>
  <c r="A53" i="69"/>
  <c r="A52" i="69"/>
  <c r="A51" i="69"/>
  <c r="A50" i="69"/>
  <c r="A49" i="69"/>
  <c r="A48" i="69"/>
  <c r="A47" i="69"/>
  <c r="A46" i="69"/>
  <c r="A45" i="69"/>
  <c r="A44" i="69"/>
  <c r="A43" i="69"/>
  <c r="A42" i="69"/>
  <c r="A41" i="69"/>
  <c r="A40" i="69"/>
  <c r="A39" i="69"/>
  <c r="A38" i="69"/>
  <c r="A37" i="69"/>
  <c r="A36" i="69"/>
  <c r="A35" i="69"/>
  <c r="A34" i="69"/>
  <c r="A33" i="69"/>
  <c r="A32" i="69"/>
  <c r="A31" i="69"/>
  <c r="A30" i="69"/>
  <c r="A29" i="69"/>
  <c r="A28" i="69"/>
  <c r="A27" i="69"/>
  <c r="A26" i="69"/>
  <c r="A25" i="69"/>
  <c r="A24" i="69"/>
  <c r="A23" i="69"/>
  <c r="A22" i="69"/>
  <c r="A21" i="69"/>
  <c r="A20" i="69"/>
  <c r="A19" i="69"/>
  <c r="A91" i="86"/>
  <c r="A90" i="86"/>
  <c r="A89" i="86"/>
  <c r="A88" i="86"/>
  <c r="A87" i="86"/>
  <c r="A86" i="86"/>
  <c r="A85" i="86"/>
  <c r="A84" i="86"/>
  <c r="A83" i="86"/>
  <c r="A82" i="86"/>
  <c r="A81" i="86"/>
  <c r="A80" i="86"/>
  <c r="A79" i="86"/>
  <c r="A78" i="86"/>
  <c r="A77" i="86"/>
  <c r="A76" i="86"/>
  <c r="A75" i="86"/>
  <c r="A74" i="86"/>
  <c r="A73" i="86"/>
  <c r="A72" i="86"/>
  <c r="A71" i="86"/>
  <c r="A70" i="86"/>
  <c r="A69" i="86"/>
  <c r="A68" i="86"/>
  <c r="A67" i="86"/>
  <c r="A66" i="86"/>
  <c r="A65" i="86"/>
  <c r="A64" i="86"/>
  <c r="A63" i="86"/>
  <c r="A62" i="86"/>
  <c r="A61" i="86"/>
  <c r="A60" i="86"/>
  <c r="A59" i="86"/>
  <c r="A58" i="86"/>
  <c r="A57" i="86"/>
  <c r="A56" i="86"/>
  <c r="A55" i="86"/>
  <c r="A54" i="86"/>
  <c r="A53" i="86"/>
  <c r="A52" i="86"/>
  <c r="A51" i="86"/>
  <c r="A50" i="86"/>
  <c r="A49" i="86"/>
  <c r="A48" i="86"/>
  <c r="A47" i="86"/>
  <c r="A46" i="86"/>
  <c r="A45" i="86"/>
  <c r="A44" i="86"/>
  <c r="A43" i="86"/>
  <c r="A42" i="86"/>
  <c r="A41" i="86"/>
  <c r="A40" i="86"/>
  <c r="A39" i="86"/>
  <c r="A38" i="86"/>
  <c r="A37" i="86"/>
  <c r="A36" i="86"/>
  <c r="A35" i="86"/>
  <c r="A34" i="86"/>
  <c r="A33" i="86"/>
  <c r="A32" i="86"/>
  <c r="A31" i="86"/>
  <c r="A30" i="86"/>
  <c r="A29" i="86"/>
  <c r="A28" i="86"/>
  <c r="A27" i="86"/>
  <c r="A26" i="86"/>
  <c r="A25" i="86"/>
  <c r="A24" i="86"/>
  <c r="A23" i="86"/>
  <c r="A22" i="86"/>
  <c r="A21" i="86"/>
  <c r="A20" i="86"/>
  <c r="A19" i="86"/>
  <c r="A91" i="87"/>
  <c r="A90" i="87"/>
  <c r="A89" i="87"/>
  <c r="A88" i="87"/>
  <c r="A87" i="87"/>
  <c r="A86" i="87"/>
  <c r="A85" i="87"/>
  <c r="A84" i="87"/>
  <c r="A83" i="87"/>
  <c r="A82" i="87"/>
  <c r="A81" i="87"/>
  <c r="A80" i="87"/>
  <c r="A79" i="87"/>
  <c r="A78" i="87"/>
  <c r="A77" i="87"/>
  <c r="A76" i="87"/>
  <c r="A75" i="87"/>
  <c r="A74" i="87"/>
  <c r="A73" i="87"/>
  <c r="A72" i="87"/>
  <c r="A71" i="87"/>
  <c r="A70" i="87"/>
  <c r="A69" i="87"/>
  <c r="A68" i="87"/>
  <c r="A67" i="87"/>
  <c r="A66" i="87"/>
  <c r="A65" i="87"/>
  <c r="A64" i="87"/>
  <c r="A63" i="87"/>
  <c r="A62" i="87"/>
  <c r="A61" i="87"/>
  <c r="A60" i="87"/>
  <c r="A59" i="87"/>
  <c r="A58" i="87"/>
  <c r="A57" i="87"/>
  <c r="A56" i="87"/>
  <c r="A55" i="87"/>
  <c r="A54" i="87"/>
  <c r="A53" i="87"/>
  <c r="A52" i="87"/>
  <c r="A51" i="87"/>
  <c r="A50" i="87"/>
  <c r="A49" i="87"/>
  <c r="A48" i="87"/>
  <c r="A47" i="87"/>
  <c r="A46" i="87"/>
  <c r="A45" i="87"/>
  <c r="A44" i="87"/>
  <c r="A43" i="87"/>
  <c r="A42" i="87"/>
  <c r="A41" i="87"/>
  <c r="A40" i="87"/>
  <c r="A39" i="87"/>
  <c r="A38" i="87"/>
  <c r="A37" i="87"/>
  <c r="A36" i="87"/>
  <c r="A35" i="87"/>
  <c r="A34" i="87"/>
  <c r="A33" i="87"/>
  <c r="A32" i="87"/>
  <c r="A31" i="87"/>
  <c r="A30" i="87"/>
  <c r="A29" i="87"/>
  <c r="A28" i="87"/>
  <c r="A27" i="87"/>
  <c r="A26" i="87"/>
  <c r="A25" i="87"/>
  <c r="A24" i="87"/>
  <c r="A23" i="87"/>
  <c r="A22" i="87"/>
  <c r="A21" i="87"/>
  <c r="A20" i="87"/>
  <c r="A19" i="87"/>
  <c r="A91" i="68"/>
  <c r="A90" i="68"/>
  <c r="A89" i="68"/>
  <c r="A88" i="68"/>
  <c r="A87" i="68"/>
  <c r="A86" i="68"/>
  <c r="A85" i="68"/>
  <c r="A84" i="68"/>
  <c r="A83" i="68"/>
  <c r="A82" i="68"/>
  <c r="A81" i="68"/>
  <c r="A80" i="68"/>
  <c r="A79" i="68"/>
  <c r="A78" i="68"/>
  <c r="A77" i="68"/>
  <c r="A76" i="68"/>
  <c r="A75" i="68"/>
  <c r="A74" i="68"/>
  <c r="A73" i="68"/>
  <c r="A72" i="68"/>
  <c r="A71" i="68"/>
  <c r="A70" i="68"/>
  <c r="A69" i="68"/>
  <c r="A68" i="68"/>
  <c r="A67" i="68"/>
  <c r="A66" i="68"/>
  <c r="A65" i="68"/>
  <c r="A64" i="68"/>
  <c r="A63" i="68"/>
  <c r="A62" i="68"/>
  <c r="A61" i="68"/>
  <c r="A60" i="68"/>
  <c r="A59" i="68"/>
  <c r="A58" i="68"/>
  <c r="A57" i="68"/>
  <c r="A56" i="68"/>
  <c r="A55" i="68"/>
  <c r="A54" i="68"/>
  <c r="A53" i="68"/>
  <c r="A52" i="68"/>
  <c r="A51" i="68"/>
  <c r="A50" i="68"/>
  <c r="A49" i="68"/>
  <c r="A48" i="68"/>
  <c r="A47" i="68"/>
  <c r="A46" i="68"/>
  <c r="A45" i="68"/>
  <c r="A44" i="68"/>
  <c r="A43" i="68"/>
  <c r="A42" i="68"/>
  <c r="A41" i="68"/>
  <c r="A40" i="68"/>
  <c r="A39" i="68"/>
  <c r="A38" i="68"/>
  <c r="A37" i="68"/>
  <c r="A36" i="68"/>
  <c r="A35" i="68"/>
  <c r="A34" i="68"/>
  <c r="A33" i="68"/>
  <c r="A32" i="68"/>
  <c r="A31" i="68"/>
  <c r="A30" i="68"/>
  <c r="A29" i="68"/>
  <c r="A28" i="68"/>
  <c r="A27" i="68"/>
  <c r="A26" i="68"/>
  <c r="A25" i="68"/>
  <c r="A24" i="68"/>
  <c r="A23" i="68"/>
  <c r="A22" i="68"/>
  <c r="A21" i="68"/>
  <c r="A20" i="68"/>
  <c r="A19" i="68"/>
  <c r="A91" i="67"/>
  <c r="A90" i="67"/>
  <c r="A89" i="67"/>
  <c r="A88" i="67"/>
  <c r="A87" i="67"/>
  <c r="A86" i="67"/>
  <c r="A85" i="67"/>
  <c r="A84" i="67"/>
  <c r="A83" i="67"/>
  <c r="A82" i="67"/>
  <c r="A81" i="67"/>
  <c r="A80" i="67"/>
  <c r="A79" i="67"/>
  <c r="A78" i="67"/>
  <c r="A77" i="67"/>
  <c r="A76" i="67"/>
  <c r="A75" i="67"/>
  <c r="A74" i="67"/>
  <c r="A73" i="67"/>
  <c r="A72" i="67"/>
  <c r="A71" i="67"/>
  <c r="A70" i="67"/>
  <c r="A69" i="67"/>
  <c r="A68" i="67"/>
  <c r="A67" i="67"/>
  <c r="A66" i="67"/>
  <c r="A65" i="67"/>
  <c r="A64" i="67"/>
  <c r="A63" i="67"/>
  <c r="A62" i="67"/>
  <c r="A61" i="67"/>
  <c r="A60" i="67"/>
  <c r="A59" i="67"/>
  <c r="A58" i="67"/>
  <c r="A57" i="67"/>
  <c r="A56" i="67"/>
  <c r="A55" i="67"/>
  <c r="A54" i="67"/>
  <c r="A53" i="67"/>
  <c r="A52" i="67"/>
  <c r="A51" i="67"/>
  <c r="A50" i="67"/>
  <c r="A49" i="67"/>
  <c r="A48" i="67"/>
  <c r="A47" i="67"/>
  <c r="A46" i="67"/>
  <c r="A45" i="67"/>
  <c r="A44" i="67"/>
  <c r="A43" i="67"/>
  <c r="A42" i="67"/>
  <c r="A41" i="67"/>
  <c r="A40" i="67"/>
  <c r="A39" i="67"/>
  <c r="A38" i="67"/>
  <c r="A37" i="67"/>
  <c r="A36" i="67"/>
  <c r="A35" i="67"/>
  <c r="A34" i="67"/>
  <c r="A33" i="67"/>
  <c r="A32" i="67"/>
  <c r="A31" i="67"/>
  <c r="A30" i="67"/>
  <c r="A29" i="67"/>
  <c r="A28" i="67"/>
  <c r="A27" i="67"/>
  <c r="A26" i="67"/>
  <c r="A25" i="67"/>
  <c r="A24" i="67"/>
  <c r="A23" i="67"/>
  <c r="A22" i="67"/>
  <c r="A21" i="67"/>
  <c r="A20" i="67"/>
  <c r="A19" i="67"/>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91" i="65"/>
  <c r="A90" i="65"/>
  <c r="A89" i="65"/>
  <c r="A88" i="65"/>
  <c r="A87" i="65"/>
  <c r="A86" i="65"/>
  <c r="A85" i="65"/>
  <c r="A84" i="65"/>
  <c r="A83" i="65"/>
  <c r="A82" i="65"/>
  <c r="A81" i="65"/>
  <c r="A80" i="65"/>
  <c r="A79" i="65"/>
  <c r="A78" i="65"/>
  <c r="A77" i="65"/>
  <c r="A76" i="65"/>
  <c r="A75" i="65"/>
  <c r="A74" i="65"/>
  <c r="A73" i="65"/>
  <c r="A72" i="65"/>
  <c r="A71" i="65"/>
  <c r="A70" i="65"/>
  <c r="A69" i="65"/>
  <c r="A68" i="65"/>
  <c r="A67" i="65"/>
  <c r="A66" i="65"/>
  <c r="A65" i="65"/>
  <c r="A64" i="65"/>
  <c r="A63" i="65"/>
  <c r="A62" i="65"/>
  <c r="A61" i="65"/>
  <c r="A60" i="65"/>
  <c r="A59" i="65"/>
  <c r="A58" i="65"/>
  <c r="A57" i="65"/>
  <c r="A56" i="65"/>
  <c r="A55" i="65"/>
  <c r="A54" i="65"/>
  <c r="A53" i="65"/>
  <c r="A52" i="65"/>
  <c r="A51" i="65"/>
  <c r="A50" i="65"/>
  <c r="A49" i="65"/>
  <c r="A48" i="65"/>
  <c r="A47" i="65"/>
  <c r="A46" i="65"/>
  <c r="A45" i="65"/>
  <c r="A44" i="65"/>
  <c r="A43" i="65"/>
  <c r="A42" i="65"/>
  <c r="A41" i="65"/>
  <c r="A40" i="65"/>
  <c r="A39" i="65"/>
  <c r="A38" i="65"/>
  <c r="A37" i="65"/>
  <c r="A36" i="65"/>
  <c r="A35" i="65"/>
  <c r="A34" i="65"/>
  <c r="A33" i="65"/>
  <c r="A32" i="65"/>
  <c r="A31" i="65"/>
  <c r="A30" i="65"/>
  <c r="A29" i="65"/>
  <c r="A28" i="65"/>
  <c r="A27" i="65"/>
  <c r="A26" i="65"/>
  <c r="A25" i="65"/>
  <c r="A24" i="65"/>
  <c r="A23" i="65"/>
  <c r="A22" i="65"/>
  <c r="A21" i="65"/>
  <c r="A20" i="65"/>
  <c r="A19" i="65"/>
  <c r="A91" i="64"/>
  <c r="A90" i="64"/>
  <c r="A89" i="64"/>
  <c r="A88" i="64"/>
  <c r="A87" i="64"/>
  <c r="A86" i="64"/>
  <c r="A85" i="64"/>
  <c r="A84" i="64"/>
  <c r="A83" i="64"/>
  <c r="A82" i="64"/>
  <c r="A81" i="64"/>
  <c r="A80" i="64"/>
  <c r="A79" i="64"/>
  <c r="A78" i="64"/>
  <c r="A77" i="64"/>
  <c r="A76" i="64"/>
  <c r="A75" i="64"/>
  <c r="A74" i="64"/>
  <c r="A73" i="64"/>
  <c r="A72" i="64"/>
  <c r="A71" i="64"/>
  <c r="A70" i="64"/>
  <c r="A69" i="64"/>
  <c r="A68" i="64"/>
  <c r="A67" i="64"/>
  <c r="A66" i="64"/>
  <c r="A65" i="64"/>
  <c r="A64" i="64"/>
  <c r="A63" i="64"/>
  <c r="A62" i="64"/>
  <c r="A61" i="64"/>
  <c r="A60" i="64"/>
  <c r="A59" i="64"/>
  <c r="A58" i="64"/>
  <c r="A57" i="64"/>
  <c r="A56" i="64"/>
  <c r="A55" i="64"/>
  <c r="A54" i="64"/>
  <c r="A53" i="64"/>
  <c r="A52" i="64"/>
  <c r="A51" i="64"/>
  <c r="A50" i="64"/>
  <c r="A49" i="64"/>
  <c r="A48" i="64"/>
  <c r="A47" i="64"/>
  <c r="A46" i="64"/>
  <c r="A45" i="64"/>
  <c r="A44" i="64"/>
  <c r="A43" i="64"/>
  <c r="A42" i="64"/>
  <c r="A41" i="64"/>
  <c r="A40" i="64"/>
  <c r="A39" i="64"/>
  <c r="A38" i="64"/>
  <c r="A37" i="64"/>
  <c r="A36" i="64"/>
  <c r="A35" i="64"/>
  <c r="A34" i="64"/>
  <c r="A33" i="64"/>
  <c r="A32" i="64"/>
  <c r="A31" i="64"/>
  <c r="A30" i="64"/>
  <c r="A29" i="64"/>
  <c r="A28" i="64"/>
  <c r="A27" i="64"/>
  <c r="A26" i="64"/>
  <c r="A25" i="64"/>
  <c r="A24" i="64"/>
  <c r="A23" i="64"/>
  <c r="A22" i="64"/>
  <c r="A21" i="64"/>
  <c r="A20" i="64"/>
  <c r="A19" i="64"/>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4" i="63"/>
  <c r="A63" i="63"/>
  <c r="A62" i="63"/>
  <c r="A61" i="63"/>
  <c r="A60" i="63"/>
  <c r="A59" i="63"/>
  <c r="A58" i="63"/>
  <c r="A57" i="63"/>
  <c r="A56" i="63"/>
  <c r="A55" i="63"/>
  <c r="A54" i="63"/>
  <c r="A53" i="63"/>
  <c r="A52" i="63"/>
  <c r="A51" i="63"/>
  <c r="A50" i="63"/>
  <c r="A49" i="63"/>
  <c r="A48" i="63"/>
  <c r="A47" i="63"/>
  <c r="A46" i="63"/>
  <c r="A45" i="63"/>
  <c r="A44" i="63"/>
  <c r="A43" i="63"/>
  <c r="A42" i="63"/>
  <c r="A41" i="63"/>
  <c r="A40" i="63"/>
  <c r="A39" i="63"/>
  <c r="A38" i="63"/>
  <c r="A37" i="63"/>
  <c r="A36" i="63"/>
  <c r="A35" i="63"/>
  <c r="A34" i="63"/>
  <c r="A33" i="63"/>
  <c r="A32" i="63"/>
  <c r="A31" i="63"/>
  <c r="A30" i="63"/>
  <c r="A29" i="63"/>
  <c r="A28" i="63"/>
  <c r="A27" i="63"/>
  <c r="A26" i="63"/>
  <c r="A25" i="63"/>
  <c r="A24" i="63"/>
  <c r="A23" i="63"/>
  <c r="A22" i="63"/>
  <c r="A21" i="63"/>
  <c r="A20" i="63"/>
  <c r="A19" i="63"/>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21" i="2"/>
  <c r="A20" i="2"/>
  <c r="A19" i="2"/>
  <c r="B48" i="62" l="1"/>
  <c r="C1" i="98"/>
  <c r="H1" i="98"/>
  <c r="C1" i="97"/>
  <c r="H1" i="97"/>
  <c r="C1" i="96"/>
  <c r="H1" i="96"/>
  <c r="C1" i="95"/>
  <c r="H1" i="95"/>
  <c r="C1" i="94"/>
  <c r="H1" i="94"/>
  <c r="C1" i="93"/>
  <c r="H1" i="93"/>
  <c r="C1" i="105"/>
  <c r="H1" i="105"/>
  <c r="C1" i="104"/>
  <c r="H1" i="104"/>
  <c r="C1" i="103"/>
  <c r="H1" i="103"/>
  <c r="C1" i="102"/>
  <c r="H1" i="102"/>
  <c r="C1" i="101"/>
  <c r="H1" i="101"/>
  <c r="C1" i="100"/>
  <c r="H1" i="100"/>
  <c r="C1" i="92"/>
  <c r="I1" i="92"/>
  <c r="C1" i="72"/>
  <c r="I1" i="72"/>
  <c r="C1" i="71"/>
  <c r="I1" i="71"/>
  <c r="C1" i="70"/>
  <c r="I1" i="70"/>
  <c r="C1" i="69"/>
  <c r="I1" i="69"/>
  <c r="C1" i="86"/>
  <c r="I1" i="86"/>
  <c r="C1" i="87"/>
  <c r="I1" i="87"/>
  <c r="C1" i="68"/>
  <c r="I1" i="68"/>
  <c r="C1" i="67"/>
  <c r="I1" i="67"/>
  <c r="C1" i="66"/>
  <c r="I1" i="66"/>
  <c r="C1" i="65"/>
  <c r="I1" i="65"/>
  <c r="C1" i="64"/>
  <c r="I1" i="64"/>
  <c r="C1" i="63"/>
  <c r="I1" i="63"/>
  <c r="C1" i="1"/>
  <c r="H1" i="1"/>
  <c r="C1" i="2"/>
  <c r="C4" i="2"/>
  <c r="E4" i="2"/>
  <c r="B9" i="62"/>
  <c r="B11" i="62"/>
  <c r="B14" i="62"/>
  <c r="B17" i="62"/>
  <c r="B40" i="62"/>
</calcChain>
</file>

<file path=xl/sharedStrings.xml><?xml version="1.0" encoding="utf-8"?>
<sst xmlns="http://schemas.openxmlformats.org/spreadsheetml/2006/main" count="4358" uniqueCount="966">
  <si>
    <t>1 000 EUR</t>
  </si>
  <si>
    <t>Einwohner</t>
  </si>
  <si>
    <t>Insgesamt</t>
  </si>
  <si>
    <t>Davon</t>
  </si>
  <si>
    <t>Allgemeine Finanzwirtschaft</t>
  </si>
  <si>
    <t>unter 500</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</si>
  <si>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</si>
  <si>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</si>
  <si>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</si>
  <si>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</si>
  <si>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</si>
  <si>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</si>
  <si>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</si>
  <si>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</si>
  <si>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</si>
  <si>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</si>
  <si>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</si>
  <si>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</si>
  <si>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</si>
  <si>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</si>
  <si>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</si>
  <si>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</si>
  <si>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Gemeindeverbände (Haushaltsrechnungsstatistik)</t>
  </si>
  <si>
    <t>Gemeindefinanzen</t>
  </si>
  <si>
    <t>L II - j</t>
  </si>
  <si>
    <t xml:space="preserve">      Auszugsweise Vervielfältigung und Verbreitung  mit Quellenangabe gestattet.</t>
  </si>
  <si>
    <t>Inhaltsverzeichnis</t>
  </si>
  <si>
    <t>Seite</t>
  </si>
  <si>
    <t>Vorbemerkungen</t>
  </si>
  <si>
    <t>Erläuterung der Begriffe</t>
  </si>
  <si>
    <t>Zuordnungsschlüssel für den Tabellenteil</t>
  </si>
  <si>
    <t>Bezeichnung</t>
  </si>
  <si>
    <t>Umweltschutz</t>
  </si>
  <si>
    <t>Brandschutz</t>
  </si>
  <si>
    <t>Katastrophenschutz</t>
  </si>
  <si>
    <t>Rettungsdienst</t>
  </si>
  <si>
    <t>Realschulen</t>
  </si>
  <si>
    <t>Schülerbeförderung</t>
  </si>
  <si>
    <t>Wissenschaft und Forschung</t>
  </si>
  <si>
    <t>Volkshochschulen</t>
  </si>
  <si>
    <t>Sonstige Volksbildung</t>
  </si>
  <si>
    <t>Naturschutz und Landschaftspflege</t>
  </si>
  <si>
    <t>Soziale Einrichtungen (ohne Einrichtungen der Jugendhilfe)</t>
  </si>
  <si>
    <t>Jugendarbeit</t>
  </si>
  <si>
    <t>Einrichtungen der Jugendarbeit</t>
  </si>
  <si>
    <t>Tageseinrichtungen für Kinder</t>
  </si>
  <si>
    <t>Förderung des Sports</t>
  </si>
  <si>
    <t>Gemeindestraßen</t>
  </si>
  <si>
    <t>Kreisstraßen</t>
  </si>
  <si>
    <t>Bundesstraßen</t>
  </si>
  <si>
    <t>Landesstraßen</t>
  </si>
  <si>
    <t>Straßenreinigung</t>
  </si>
  <si>
    <t>Parkeinrichtungen</t>
  </si>
  <si>
    <t>Abwasserbeseitigung</t>
  </si>
  <si>
    <t>Elektrizitätsversorgung</t>
  </si>
  <si>
    <t>Gasversorgung</t>
  </si>
  <si>
    <t>Wasserversorgung</t>
  </si>
  <si>
    <t>Fernwärmeversorgung</t>
  </si>
  <si>
    <t>Sonstige allgemeine Finanzwirtschaft</t>
  </si>
  <si>
    <t>Abwicklung der Vorjahre</t>
  </si>
  <si>
    <t>Realsteuern</t>
  </si>
  <si>
    <t>Schlüsselzuweisungen vom Land</t>
  </si>
  <si>
    <t>Bedarfszuweisungen</t>
  </si>
  <si>
    <t>Sonstige allgemeine Zuweisungen</t>
  </si>
  <si>
    <t>Allgemeine Umlagen</t>
  </si>
  <si>
    <t>Verwaltungsgebühren</t>
  </si>
  <si>
    <t>Benutzungsgebühren und ähnliche Entgelte</t>
  </si>
  <si>
    <t>Zweckgebundene Abgaben</t>
  </si>
  <si>
    <t>Mieten und Pachten</t>
  </si>
  <si>
    <t>Zuweisungen und Zuschüsse für laufende Zwecke</t>
  </si>
  <si>
    <t>Konzessionsabgaben</t>
  </si>
  <si>
    <t>Schuldendiensthilfen</t>
  </si>
  <si>
    <t>Ersatz von sozialen Leistungen in Einrichtungen</t>
  </si>
  <si>
    <t>Beiträge und ähnliche Entgelte</t>
  </si>
  <si>
    <t>Beiträge zu Versorgungskassen</t>
  </si>
  <si>
    <t>Beiträge zur gesetzlichen Sozialversicherung</t>
  </si>
  <si>
    <t>Unterhaltung der Grundstücke und baulichen Anlagen</t>
  </si>
  <si>
    <t>Steuern, Versicherungen, Schadensfälle</t>
  </si>
  <si>
    <t>Steuerbeteiligungen</t>
  </si>
  <si>
    <t>Allgemeine Zuweisungen</t>
  </si>
  <si>
    <t>Lfd.
Nr.</t>
  </si>
  <si>
    <t>EUR je
Einwohner</t>
  </si>
  <si>
    <t>Tabelle 1</t>
  </si>
  <si>
    <t xml:space="preserve"> </t>
  </si>
  <si>
    <t>Tabelle 3</t>
  </si>
  <si>
    <t>Kreisfreie
Städte</t>
  </si>
  <si>
    <t>Kreis-
angehörige
Gemeinden</t>
  </si>
  <si>
    <t>500
bis unter
1 000</t>
  </si>
  <si>
    <t>1 000
bis unter
3 000</t>
  </si>
  <si>
    <t>3 000
bis unter
5 000</t>
  </si>
  <si>
    <t>5 000
bis unter
10 000</t>
  </si>
  <si>
    <t>10 000
bis unter
20 000</t>
  </si>
  <si>
    <t>20 000
und mehr</t>
  </si>
  <si>
    <t>Amts-
verwal-
tungen</t>
  </si>
  <si>
    <t>Kreis-
verwal-
tungen</t>
  </si>
  <si>
    <t>Tabelle 4.1</t>
  </si>
  <si>
    <t>Tabelle 2</t>
  </si>
  <si>
    <t>Tabelle 4.2</t>
  </si>
  <si>
    <t>Tabelle 4.3</t>
  </si>
  <si>
    <t>Tabelle 4.4</t>
  </si>
  <si>
    <t>Tabelle 4.5</t>
  </si>
  <si>
    <t>Tabelle 4.6</t>
  </si>
  <si>
    <t>Tabelle 4.7</t>
  </si>
  <si>
    <t>Tabelle 4.8</t>
  </si>
  <si>
    <t>Tabelle 4.9</t>
  </si>
  <si>
    <t>Tabelle 6.1</t>
  </si>
  <si>
    <t>Tabelle 6.2</t>
  </si>
  <si>
    <t>Tabelle 6.3</t>
  </si>
  <si>
    <t>Tabelle 6.4</t>
  </si>
  <si>
    <t>Tabelle 6.5</t>
  </si>
  <si>
    <t>Tabelle 6.6</t>
  </si>
  <si>
    <t>1 000 EUR</t>
  </si>
  <si>
    <t>EUR je Einwohner</t>
  </si>
  <si>
    <t>Tabelle 4</t>
  </si>
  <si>
    <t>Mecklenburg-Vorpommern insgesamt</t>
  </si>
  <si>
    <t>Rostock</t>
  </si>
  <si>
    <t>Tabelle 5</t>
  </si>
  <si>
    <t>Schwerin</t>
  </si>
  <si>
    <t>Neubrandenburg</t>
  </si>
  <si>
    <t>Stralsund</t>
  </si>
  <si>
    <t>Wismar</t>
  </si>
  <si>
    <t>Greifswald</t>
  </si>
  <si>
    <t>Mecklenburgische Seenplatte</t>
  </si>
  <si>
    <t>Landkreis Rostock</t>
  </si>
  <si>
    <t>Vorpommern-Rügen</t>
  </si>
  <si>
    <t>Nordwestmecklenburg</t>
  </si>
  <si>
    <t>Vorpommern-Greifswald</t>
  </si>
  <si>
    <t>Ludwigslust-Parchim</t>
  </si>
  <si>
    <t>Tabelle 6</t>
  </si>
  <si>
    <t xml:space="preserve">  Mecklenburg-Vorpommern insgesamt</t>
  </si>
  <si>
    <t xml:space="preserve">  Rostock</t>
  </si>
  <si>
    <t xml:space="preserve">  Schwerin</t>
  </si>
  <si>
    <t xml:space="preserve">  Neubrandenburg</t>
  </si>
  <si>
    <t xml:space="preserve">  Stralsund</t>
  </si>
  <si>
    <t xml:space="preserve">  Wismar</t>
  </si>
  <si>
    <t xml:space="preserve">  Greifswald</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</si>
  <si>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</si>
  <si>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</si>
  <si>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</si>
  <si>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</si>
  <si>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</si>
  <si>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</si>
  <si>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Personal- und Versorgungsauszahlungen</t>
  </si>
  <si>
    <t>Auszahlungen für Sach- und Dienstleistungen</t>
  </si>
  <si>
    <t>Zinsauszahlungen</t>
  </si>
  <si>
    <t>Sonstige laufende Auszahlungen</t>
  </si>
  <si>
    <t>Abzüglich Zahlungen von gleicher Ebene</t>
  </si>
  <si>
    <t>Auszahlungen aus laufender Verwaltungstätigkeit</t>
  </si>
  <si>
    <t>Auszahlungen für den Erwerb von Sachanlage-
   vermögen</t>
  </si>
  <si>
    <t xml:space="preserve">   darunter: Auszahlungen für Baumaßnahmen</t>
  </si>
  <si>
    <t>Tilgung von Krediten bei Verwaltungen</t>
  </si>
  <si>
    <t>Sonstige Auszahlungen aus Investitionstätigkeit</t>
  </si>
  <si>
    <t>Auszahlungen aus Investitionstätigkeit</t>
  </si>
  <si>
    <t>Bereinigte Auszahlungen</t>
  </si>
  <si>
    <t>Steuern (netto)</t>
  </si>
  <si>
    <t xml:space="preserve">   darunter: Gemeindeanteil an der Einkommensteuer</t>
  </si>
  <si>
    <t>Bedarfs- und sonstige allgemeine Zuweisungen
   vom Land</t>
  </si>
  <si>
    <t>Zuweisungen und Zuschüsse für laufende Zwecke
   vom Land</t>
  </si>
  <si>
    <t>Zuweisungen und Zuschüsse für laufende Zwecke
   vom Bund</t>
  </si>
  <si>
    <t>Öffentlich-rechtliche Leistungsentgelte</t>
  </si>
  <si>
    <t>Sonstige laufende Einzahlungen</t>
  </si>
  <si>
    <t>Einzahlungen aus laufender Verwaltungstätigkeit</t>
  </si>
  <si>
    <t>Investitionszuweisungen vom Land</t>
  </si>
  <si>
    <t>Kreditaufnahme für Investitionen bei Verwaltungen</t>
  </si>
  <si>
    <t>Sonstige Einzahlungen aus Investitionstätigkeit</t>
  </si>
  <si>
    <t>Einzahlungen aus Investitionstätigkeit</t>
  </si>
  <si>
    <t>Bereinigte Einzahlungen</t>
  </si>
  <si>
    <t>Finanzierungssaldo</t>
  </si>
  <si>
    <t>Mehrauszahlungen/Mehreinzahlungen 
   aus Verwaltungstätigkeit</t>
  </si>
  <si>
    <t>Kreditaufnahmen für Investitionen am Kreditmarkt</t>
  </si>
  <si>
    <t>Tilgung von Krediten für Investitionen am Kreditmarkt</t>
  </si>
  <si>
    <t xml:space="preserve">                   Gewerbesteuer (netto)</t>
  </si>
  <si>
    <t xml:space="preserve">                   Grundsteuer</t>
  </si>
  <si>
    <t>21-24</t>
  </si>
  <si>
    <t>25-29</t>
  </si>
  <si>
    <t>Soziale
Hilfen</t>
  </si>
  <si>
    <t>davon</t>
  </si>
  <si>
    <t>31-35</t>
  </si>
  <si>
    <t>51, 52, 54</t>
  </si>
  <si>
    <t>Innere 
Verwaltung</t>
  </si>
  <si>
    <t>Sicherheit und 
Ordnung</t>
  </si>
  <si>
    <t>Schulträger-
aufgaben</t>
  </si>
  <si>
    <t>Kultur und 
Wissenschaft</t>
  </si>
  <si>
    <t>Soziales 
und 
Jugend</t>
  </si>
  <si>
    <t>Kinder-, 
Jugend- 
und 
Familien-
hilfe</t>
  </si>
  <si>
    <t>Gesund-
heit und 
Sport</t>
  </si>
  <si>
    <t>Zentrale 
Finanz-
leistungen</t>
  </si>
  <si>
    <t>53, 55-57</t>
  </si>
  <si>
    <t>Art der Auszahlungen und Einzahlungen</t>
  </si>
  <si>
    <t>Auszahlungen und Einzahlungen der Gemeinden und</t>
  </si>
  <si>
    <t>Davon Produktbereiche</t>
  </si>
  <si>
    <t>in Mecklenburg-Vorpommern</t>
  </si>
  <si>
    <t xml:space="preserve">  Innere Verwaltung</t>
  </si>
  <si>
    <t xml:space="preserve">  Sicherheit und Ordnung</t>
  </si>
  <si>
    <t xml:space="preserve">  Schulträgeraufgaben</t>
  </si>
  <si>
    <t xml:space="preserve">  Kultur und Wissenschaft</t>
  </si>
  <si>
    <t xml:space="preserve">  Soziales und Jugend</t>
  </si>
  <si>
    <t>Innere Verwaltung</t>
  </si>
  <si>
    <t>Sicherheit und Ordnung</t>
  </si>
  <si>
    <t>Schulträgeraufgaben</t>
  </si>
  <si>
    <t>Kultur und Wissenschaft</t>
  </si>
  <si>
    <t>Soziales und Jugend</t>
  </si>
  <si>
    <t>Gesundheit und Sport</t>
  </si>
  <si>
    <t>Räumliche Planung und Entwicklung; Bauen und Wohnen; 
Verkehrsflächen und -anlagen, ÖPNV</t>
  </si>
  <si>
    <t>Ver- und Entsorgung; Natur- und Landschaftspflege; Umweltschutz; Wirtschaft und Tourismus</t>
  </si>
  <si>
    <t>Zentrale Finanzleistungen</t>
  </si>
  <si>
    <t>Tabelle 4.5.1</t>
  </si>
  <si>
    <t>Tabelle 4.5.2</t>
  </si>
  <si>
    <t xml:space="preserve">  Gesundheit und Sport</t>
  </si>
  <si>
    <t xml:space="preserve">  Räumliche Planung und Entwicklung; Bauen und Wohnen; 
    Verkehrsflächen und -anlagen, ÖPNV</t>
  </si>
  <si>
    <t xml:space="preserve">  Zentrale Finanzleistungen</t>
  </si>
  <si>
    <t xml:space="preserve">  Ver- und Entsorgung; Natur- und Landschaftspflege; Umweltschutz; 
    Wirtschaft und Tourismus</t>
  </si>
  <si>
    <t xml:space="preserve">    Soziale Hilfen</t>
  </si>
  <si>
    <t>Davon: Soziale Hilfen</t>
  </si>
  <si>
    <t xml:space="preserve">Produktrahmenplan </t>
  </si>
  <si>
    <t>Schlüssel</t>
  </si>
  <si>
    <t>1</t>
  </si>
  <si>
    <t>Zentrale Verwaltung</t>
  </si>
  <si>
    <t>11</t>
  </si>
  <si>
    <t>111</t>
  </si>
  <si>
    <t>Verwaltungssteuerung und -service</t>
  </si>
  <si>
    <t>12</t>
  </si>
  <si>
    <t>121</t>
  </si>
  <si>
    <t>Statistik und Wahlen</t>
  </si>
  <si>
    <t>122</t>
  </si>
  <si>
    <t xml:space="preserve">Ordnungsangelegenheiten
</t>
  </si>
  <si>
    <t>126</t>
  </si>
  <si>
    <t>127</t>
  </si>
  <si>
    <t>128</t>
  </si>
  <si>
    <t>2</t>
  </si>
  <si>
    <t>Schule und Kultur</t>
  </si>
  <si>
    <t>211</t>
  </si>
  <si>
    <t>Grundschulen</t>
  </si>
  <si>
    <t>212</t>
  </si>
  <si>
    <t>Hauptschulen</t>
  </si>
  <si>
    <t>Kombinierte Grund- und Hauptschulen</t>
  </si>
  <si>
    <t>214</t>
  </si>
  <si>
    <t>Schulformunabhängige Orientierungsstufe</t>
  </si>
  <si>
    <t>215</t>
  </si>
  <si>
    <t>216</t>
  </si>
  <si>
    <t>Kombinierte Haupt- und Realschulen</t>
  </si>
  <si>
    <t>217</t>
  </si>
  <si>
    <t xml:space="preserve">Gymnasien, Kollegs </t>
  </si>
  <si>
    <t>218</t>
  </si>
  <si>
    <t xml:space="preserve">Gesamtschulen </t>
  </si>
  <si>
    <t>221</t>
  </si>
  <si>
    <t xml:space="preserve">Sonderschulen </t>
  </si>
  <si>
    <t>231</t>
  </si>
  <si>
    <t>Berufliche Schulen</t>
  </si>
  <si>
    <t>241</t>
  </si>
  <si>
    <t>242</t>
  </si>
  <si>
    <t>Fördermaßnahmen für Schüler</t>
  </si>
  <si>
    <t>243</t>
  </si>
  <si>
    <t>Sonstige schulische Aufgaben</t>
  </si>
  <si>
    <t>251</t>
  </si>
  <si>
    <t>252</t>
  </si>
  <si>
    <t>Nichtwissenschaftliche Museen, Sammlungen</t>
  </si>
  <si>
    <t>253</t>
  </si>
  <si>
    <t>Zoologische und Botanische Gärten</t>
  </si>
  <si>
    <t>261</t>
  </si>
  <si>
    <t xml:space="preserve">Theater </t>
  </si>
  <si>
    <t>262</t>
  </si>
  <si>
    <t>Musikpflege</t>
  </si>
  <si>
    <t>263</t>
  </si>
  <si>
    <t>Musikschule</t>
  </si>
  <si>
    <t>271</t>
  </si>
  <si>
    <t>272</t>
  </si>
  <si>
    <t>Büchereien</t>
  </si>
  <si>
    <t>273</t>
  </si>
  <si>
    <t>281</t>
  </si>
  <si>
    <t>Heimat- und sonstige Kulturpflege</t>
  </si>
  <si>
    <t>291</t>
  </si>
  <si>
    <t>Förderung von Kirchengemeinden und sonstigen Religionsgemeinschaften</t>
  </si>
  <si>
    <t>3</t>
  </si>
  <si>
    <t>Soziale Hilfen</t>
  </si>
  <si>
    <t>311</t>
  </si>
  <si>
    <t>Grundversorgung und Hilfen nach dem Zwölften Buch Sozialgesetzbuch (SGB XII)</t>
  </si>
  <si>
    <t>Grundsicherung für Arbeitsuchende nach dem Zweiten Buch Sozialgesetzbuch (SGB II)</t>
  </si>
  <si>
    <t>Leistungen für Unterkunft und Heizung</t>
  </si>
  <si>
    <t>Eingliederungsleistungen</t>
  </si>
  <si>
    <t>Einmalige Leistungen</t>
  </si>
  <si>
    <t xml:space="preserve">Arbeitslosengeld II (ohne KdU) </t>
  </si>
  <si>
    <t>Eingliederungsleistungen/Optionsgemeinden</t>
  </si>
  <si>
    <t>3126</t>
  </si>
  <si>
    <t>Leistungen für Bildung und Teilhabe nach § 28 SGB II</t>
  </si>
  <si>
    <t>Hilfen für Asylbewerber</t>
  </si>
  <si>
    <t>Leistungen nach dem Bundesversorgungsgesetz</t>
  </si>
  <si>
    <t>Förderung von Trägern der Wohlfahrtspflege</t>
  </si>
  <si>
    <t>Unterhaltsvorschussleistungen</t>
  </si>
  <si>
    <t>Betreuungsleistungen</t>
  </si>
  <si>
    <t>Hilfen für Heimkehrer und politische Häftlinge</t>
  </si>
  <si>
    <t>345</t>
  </si>
  <si>
    <t>Leistungen für Bildung und Teilhabe nach § 6b BKKG</t>
  </si>
  <si>
    <t>Sonstige soziale Hilfen und Leistungen</t>
  </si>
  <si>
    <t>Kinder-, Jugend- und Familienhilfe</t>
  </si>
  <si>
    <t>Förderung von Kindern in Tageseinrichtungen und in Tagespflege</t>
  </si>
  <si>
    <t>Sonstige Leistungen der Kinder-, Jugend- und Familienhilfe</t>
  </si>
  <si>
    <t>4</t>
  </si>
  <si>
    <t>41</t>
  </si>
  <si>
    <t>Gesundheitsdienste</t>
  </si>
  <si>
    <t>411</t>
  </si>
  <si>
    <t xml:space="preserve">Krankenhäuser </t>
  </si>
  <si>
    <t>412</t>
  </si>
  <si>
    <t>Gesundheitseinrichtungen</t>
  </si>
  <si>
    <t>414</t>
  </si>
  <si>
    <t>Maßnahmen der Gesundheitspflege</t>
  </si>
  <si>
    <t>418</t>
  </si>
  <si>
    <t>Kur- und Badeeinrichtungen</t>
  </si>
  <si>
    <t>42</t>
  </si>
  <si>
    <t>Sportförderung</t>
  </si>
  <si>
    <t>421</t>
  </si>
  <si>
    <t>424</t>
  </si>
  <si>
    <t>Sportstätten und Bäder</t>
  </si>
  <si>
    <t>5</t>
  </si>
  <si>
    <t>Gestaltung der Umwelt</t>
  </si>
  <si>
    <t>51</t>
  </si>
  <si>
    <t>Räumliche Planung und Entwicklung</t>
  </si>
  <si>
    <t>Räumliche Planungs- und Entwicklungsmaßnahmen</t>
  </si>
  <si>
    <t>52</t>
  </si>
  <si>
    <t>Bauen und Wohnen</t>
  </si>
  <si>
    <t>Bau- und Grundstücksordnung</t>
  </si>
  <si>
    <t>Wohnbauförderung</t>
  </si>
  <si>
    <t>Denkmalschutz und -pflege</t>
  </si>
  <si>
    <t>Ver- und Entsorgung</t>
  </si>
  <si>
    <t>Kombinierte Versorgung</t>
  </si>
  <si>
    <t>Abfallwirtschaft</t>
  </si>
  <si>
    <t>Verkehrsflächen und -anlagen, ÖPNV</t>
  </si>
  <si>
    <t>548</t>
  </si>
  <si>
    <t xml:space="preserve">Sonstiger Personen- und Güterverkehr </t>
  </si>
  <si>
    <t>55</t>
  </si>
  <si>
    <t>Natur- und Landschaftspflege</t>
  </si>
  <si>
    <t>551</t>
  </si>
  <si>
    <t>Öffentliches Grün/Landschaftsbau</t>
  </si>
  <si>
    <t>552</t>
  </si>
  <si>
    <t>Öffentliche Gewässer/Wasserbauliche Anlagen</t>
  </si>
  <si>
    <t>553</t>
  </si>
  <si>
    <t>Friedhofs- und Bestattungswesen</t>
  </si>
  <si>
    <t>554</t>
  </si>
  <si>
    <t>555</t>
  </si>
  <si>
    <t>Land- und Forstwirtschaft</t>
  </si>
  <si>
    <t>56</t>
  </si>
  <si>
    <t>561</t>
  </si>
  <si>
    <t>Umweltschutzmaßnahmen</t>
  </si>
  <si>
    <t>57</t>
  </si>
  <si>
    <t>Wirtschaft und Tourismus</t>
  </si>
  <si>
    <t>571</t>
  </si>
  <si>
    <t>Wirtschaftsförderung</t>
  </si>
  <si>
    <t>573</t>
  </si>
  <si>
    <t xml:space="preserve">Allgemeine Einrichtungen und Unternehmen </t>
  </si>
  <si>
    <t>575</t>
  </si>
  <si>
    <t>Tourismus</t>
  </si>
  <si>
    <t>Steuern, allgemeine Zuweisungen, allgemeine Umlagen</t>
  </si>
  <si>
    <t>Kontenrahmenplan</t>
  </si>
  <si>
    <t>6</t>
  </si>
  <si>
    <t>Einzahlungen</t>
  </si>
  <si>
    <t>60</t>
  </si>
  <si>
    <t>Steuern und ähnliche Abgaben</t>
  </si>
  <si>
    <t>601</t>
  </si>
  <si>
    <t>6011</t>
  </si>
  <si>
    <t xml:space="preserve"> Grundsteuer A</t>
  </si>
  <si>
    <t>6012</t>
  </si>
  <si>
    <t xml:space="preserve"> Grundsteuer B</t>
  </si>
  <si>
    <t>6013</t>
  </si>
  <si>
    <t xml:space="preserve"> Gewerbesteuer</t>
  </si>
  <si>
    <t>602</t>
  </si>
  <si>
    <t>Gemeindeanteile an den Gemeinschaftssteuern</t>
  </si>
  <si>
    <t>6021</t>
  </si>
  <si>
    <t xml:space="preserve"> Gemeindeanteil an der Einkommensteuer</t>
  </si>
  <si>
    <t>6022</t>
  </si>
  <si>
    <t xml:space="preserve"> Gemeindeanteil an der Umsatzsteuer</t>
  </si>
  <si>
    <t>603</t>
  </si>
  <si>
    <t>Sonstige Gemeindesteuern</t>
  </si>
  <si>
    <t>6031</t>
  </si>
  <si>
    <t xml:space="preserve"> Vergnügungssteuer</t>
  </si>
  <si>
    <t>6032</t>
  </si>
  <si>
    <t xml:space="preserve"> Hundesteuer</t>
  </si>
  <si>
    <t>6033</t>
  </si>
  <si>
    <t xml:space="preserve"> Jagdsteuer</t>
  </si>
  <si>
    <t>6034</t>
  </si>
  <si>
    <t xml:space="preserve"> Zweitwohnungssteuer</t>
  </si>
  <si>
    <t>6035</t>
  </si>
  <si>
    <t xml:space="preserve"> Grunderwerbsteuer</t>
  </si>
  <si>
    <t>6039</t>
  </si>
  <si>
    <t xml:space="preserve"> Sonstige örtliche Steuern</t>
  </si>
  <si>
    <t>604</t>
  </si>
  <si>
    <t>Steuerähnliche Einzahlungen</t>
  </si>
  <si>
    <t>6041</t>
  </si>
  <si>
    <t xml:space="preserve"> Fremdenverkehrsabgabe</t>
  </si>
  <si>
    <t>6042</t>
  </si>
  <si>
    <t xml:space="preserve"> Abgaben von Spielbanken</t>
  </si>
  <si>
    <t>6049</t>
  </si>
  <si>
    <t xml:space="preserve"> Sonstige steuerähnliche Einzahlungen</t>
  </si>
  <si>
    <t>605</t>
  </si>
  <si>
    <t>Ausgleichsleistungen</t>
  </si>
  <si>
    <t>6051</t>
  </si>
  <si>
    <t xml:space="preserve"> Leistungen nach dem Familienleistungsausgleich</t>
  </si>
  <si>
    <t>6052</t>
  </si>
  <si>
    <t xml:space="preserve"> Leistg. d. Landes a. d. Umsetzung d. 4. Ges. für moderne
  Dienstlstg. am Arbeitsmarkt</t>
  </si>
  <si>
    <t>6053</t>
  </si>
  <si>
    <t xml:space="preserve"> Leistg. d. Landes a. d. Ausgl. v. Sonderlasten b. d. Zusammenf. v. Arbeitslosen- und Sozialhilfe nach § 11 Abs. 3a FAG</t>
  </si>
  <si>
    <t>61</t>
  </si>
  <si>
    <t>Zuwendungen und allgemeine Umlagen</t>
  </si>
  <si>
    <t>6111</t>
  </si>
  <si>
    <t>612</t>
  </si>
  <si>
    <t>6121</t>
  </si>
  <si>
    <t xml:space="preserve"> Bedarfszuweisungen vom Land</t>
  </si>
  <si>
    <t>6122</t>
  </si>
  <si>
    <t xml:space="preserve"> Bedarfszuweisungen von Gemeinde/GV</t>
  </si>
  <si>
    <t>613</t>
  </si>
  <si>
    <t>6130</t>
  </si>
  <si>
    <t xml:space="preserve"> vom Bund</t>
  </si>
  <si>
    <t>6131</t>
  </si>
  <si>
    <t xml:space="preserve"> vom Land</t>
  </si>
  <si>
    <t>6132</t>
  </si>
  <si>
    <t xml:space="preserve"> von Gemeinden/Gv.</t>
  </si>
  <si>
    <t>614</t>
  </si>
  <si>
    <t>6140</t>
  </si>
  <si>
    <t>6141</t>
  </si>
  <si>
    <t>6142</t>
  </si>
  <si>
    <t>6143</t>
  </si>
  <si>
    <t xml:space="preserve"> von Zweckverbänden und dergl.</t>
  </si>
  <si>
    <t>6144</t>
  </si>
  <si>
    <t xml:space="preserve"> von der gesetzlichen Sozialversicherung</t>
  </si>
  <si>
    <t>6145</t>
  </si>
  <si>
    <t xml:space="preserve"> von verbundenen Unternehmen, Beteiligungen</t>
  </si>
  <si>
    <t>6146</t>
  </si>
  <si>
    <t xml:space="preserve"> von sonstigen öffentlichen Sonderrechnungen</t>
  </si>
  <si>
    <t>6147</t>
  </si>
  <si>
    <t xml:space="preserve"> von privaten Unternehmen</t>
  </si>
  <si>
    <t>6148</t>
  </si>
  <si>
    <t xml:space="preserve"> von übrigen Bereichen</t>
  </si>
  <si>
    <t>6182</t>
  </si>
  <si>
    <t>Allgemeine Umlagen von Gemeinden/Gv.</t>
  </si>
  <si>
    <t>619</t>
  </si>
  <si>
    <t>Aufgabenbezogene Leistungsbeteiligungen</t>
  </si>
  <si>
    <t>6191</t>
  </si>
  <si>
    <t xml:space="preserve"> Aufgabenbezogene Leistungsbeteiligungen des Bundes</t>
  </si>
  <si>
    <t>62</t>
  </si>
  <si>
    <t>Sonstige Transfereinzahlungen</t>
  </si>
  <si>
    <t>621</t>
  </si>
  <si>
    <t>6211</t>
  </si>
  <si>
    <t xml:space="preserve"> Kostenbeiträge und Aufwendungsersatz; Kostenersatz</t>
  </si>
  <si>
    <t>6212</t>
  </si>
  <si>
    <t xml:space="preserve"> Übergeleitete Unterhaltsansprüche gegen bürgerlich-rechtliche Unterhaltsverpflichtete</t>
  </si>
  <si>
    <t>6213</t>
  </si>
  <si>
    <t xml:space="preserve"> Leistungen von Sozialleistungsträgern</t>
  </si>
  <si>
    <t>6214</t>
  </si>
  <si>
    <t xml:space="preserve"> Sonstige Ersatzleistungen</t>
  </si>
  <si>
    <t>6215</t>
  </si>
  <si>
    <t xml:space="preserve"> Rückzahlung gewährter Hilfen (Tilgung und Zinsen von Darlehen)</t>
  </si>
  <si>
    <t>622</t>
  </si>
  <si>
    <t>6221</t>
  </si>
  <si>
    <t xml:space="preserve"> Kostenbeiträge und Aufwendungsersatz, Kostenersatz</t>
  </si>
  <si>
    <t>6222</t>
  </si>
  <si>
    <t>6223</t>
  </si>
  <si>
    <t>6224</t>
  </si>
  <si>
    <t>6225</t>
  </si>
  <si>
    <t>623</t>
  </si>
  <si>
    <t>6230</t>
  </si>
  <si>
    <t>6231</t>
  </si>
  <si>
    <t>6232</t>
  </si>
  <si>
    <t>6233</t>
  </si>
  <si>
    <t>6234</t>
  </si>
  <si>
    <t>6235</t>
  </si>
  <si>
    <t>6236</t>
  </si>
  <si>
    <t>6237</t>
  </si>
  <si>
    <t>6238</t>
  </si>
  <si>
    <t>6291</t>
  </si>
  <si>
    <t>Andere sonstige Transfereinzahlungen</t>
  </si>
  <si>
    <t>63</t>
  </si>
  <si>
    <t>6311</t>
  </si>
  <si>
    <t>6321</t>
  </si>
  <si>
    <t>6361</t>
  </si>
  <si>
    <t>64</t>
  </si>
  <si>
    <t>6411</t>
  </si>
  <si>
    <t>6421</t>
  </si>
  <si>
    <t>Einzahlungen aus dem Verkauf von Vorräten</t>
  </si>
  <si>
    <t>6461</t>
  </si>
  <si>
    <t>Sonstige privatrechtliche Leistungsentgelte</t>
  </si>
  <si>
    <t>648</t>
  </si>
  <si>
    <t>Einzahlungen aus Kostenerstattungen, Kostenumlagen</t>
  </si>
  <si>
    <t>6480</t>
  </si>
  <si>
    <t>6481</t>
  </si>
  <si>
    <t>6482</t>
  </si>
  <si>
    <t>6483</t>
  </si>
  <si>
    <t>6484</t>
  </si>
  <si>
    <t>6485</t>
  </si>
  <si>
    <t>6486</t>
  </si>
  <si>
    <t>6487</t>
  </si>
  <si>
    <t>6488</t>
  </si>
  <si>
    <t>65</t>
  </si>
  <si>
    <t>Sonstige Einzahlungen aus laufender 
 Verwaltungstätigkeit</t>
  </si>
  <si>
    <t>6511</t>
  </si>
  <si>
    <t>6521</t>
  </si>
  <si>
    <t>Erstattung von Steuern</t>
  </si>
  <si>
    <t>656</t>
  </si>
  <si>
    <t>Besondere Einzahlungen</t>
  </si>
  <si>
    <t>6561</t>
  </si>
  <si>
    <t xml:space="preserve"> Bußgelder</t>
  </si>
  <si>
    <t>6562</t>
  </si>
  <si>
    <t xml:space="preserve"> Säumniszuschläge</t>
  </si>
  <si>
    <t>6563</t>
  </si>
  <si>
    <t xml:space="preserve"> Einzahlungen aus der Inanspruchnahme von Gewährverträgen und Bürgschaften</t>
  </si>
  <si>
    <t>6564</t>
  </si>
  <si>
    <t xml:space="preserve"> Fehlbelegungsabgabe</t>
  </si>
  <si>
    <t>6591</t>
  </si>
  <si>
    <t>Andere sonstige Einzahlungen aus laufender Verwaltungstätigkeit</t>
  </si>
  <si>
    <t>66</t>
  </si>
  <si>
    <t>Zinsen und sonstige Finanzeinzahlungen</t>
  </si>
  <si>
    <t>661</t>
  </si>
  <si>
    <t>Zinseinzahlungen</t>
  </si>
  <si>
    <t>6610</t>
  </si>
  <si>
    <t>6611</t>
  </si>
  <si>
    <t>6612</t>
  </si>
  <si>
    <t>6613</t>
  </si>
  <si>
    <t>6614</t>
  </si>
  <si>
    <t>6615</t>
  </si>
  <si>
    <t>6616</t>
  </si>
  <si>
    <t>6617</t>
  </si>
  <si>
    <t xml:space="preserve"> von Kreditinstituten</t>
  </si>
  <si>
    <t>6618</t>
  </si>
  <si>
    <t xml:space="preserve"> vom sonstigen inländischen Bereich</t>
  </si>
  <si>
    <t>6619</t>
  </si>
  <si>
    <t xml:space="preserve"> vom sonstigen ausländischen Bereich</t>
  </si>
  <si>
    <t>6651</t>
  </si>
  <si>
    <t>Gewinnanteile aus verbundenen Unternehmen und Beteiligungen</t>
  </si>
  <si>
    <t>6691</t>
  </si>
  <si>
    <t>Sonstige Finanzeinzahlungen</t>
  </si>
  <si>
    <t>67</t>
  </si>
  <si>
    <t>6711</t>
  </si>
  <si>
    <t>68</t>
  </si>
  <si>
    <t>681</t>
  </si>
  <si>
    <t>Investitionszuwendungen</t>
  </si>
  <si>
    <t>6810</t>
  </si>
  <si>
    <t>6811</t>
  </si>
  <si>
    <t>6812</t>
  </si>
  <si>
    <t>6813</t>
  </si>
  <si>
    <t>6814</t>
  </si>
  <si>
    <t>6815</t>
  </si>
  <si>
    <t>6816</t>
  </si>
  <si>
    <t>6817</t>
  </si>
  <si>
    <t>6818</t>
  </si>
  <si>
    <t>6821</t>
  </si>
  <si>
    <t>Einzahlungen aus der Veräußerung von Grundstücken und Gebäuden</t>
  </si>
  <si>
    <t>683</t>
  </si>
  <si>
    <t>Einzahlungen aus der Veräußerung von beweglichen Vermögensgegenständen</t>
  </si>
  <si>
    <t>6831</t>
  </si>
  <si>
    <t xml:space="preserve"> Einzahlungen aus der Veräußerung von beweglichen Vermögens-
   gegenständen bis zu einem Wert von 1 000 EUR ohne Umsatzsteuer</t>
  </si>
  <si>
    <t>6832</t>
  </si>
  <si>
    <t xml:space="preserve"> Einzahlungen aus der Veräußerung beweglicher Vermögens-
   gegenstände über einem Wert von 1 000 EUR ohne Umsatzsteuer</t>
  </si>
  <si>
    <t>684</t>
  </si>
  <si>
    <t>Einzahlungen aus der Veräußerung von Finanzanlagen</t>
  </si>
  <si>
    <t>6842</t>
  </si>
  <si>
    <t xml:space="preserve"> Börsennotierte Aktien</t>
  </si>
  <si>
    <t>6843</t>
  </si>
  <si>
    <t xml:space="preserve"> Nichtbörsennotierte Aktien</t>
  </si>
  <si>
    <t>6844</t>
  </si>
  <si>
    <t xml:space="preserve"> Sonstige Anteilsrechte</t>
  </si>
  <si>
    <t>6845</t>
  </si>
  <si>
    <t xml:space="preserve"> Investmentzertifikate</t>
  </si>
  <si>
    <t>6846</t>
  </si>
  <si>
    <t xml:space="preserve"> Kapitalmarktpapiere</t>
  </si>
  <si>
    <t>6847</t>
  </si>
  <si>
    <t xml:space="preserve"> Geldmarktpapiere</t>
  </si>
  <si>
    <t>6848</t>
  </si>
  <si>
    <t xml:space="preserve"> Finanzderivate</t>
  </si>
  <si>
    <t>6851</t>
  </si>
  <si>
    <t>Einzahlungen aus der Abwicklung von Baumaßnahmen</t>
  </si>
  <si>
    <t>686</t>
  </si>
  <si>
    <t>Rückflüsse von Ausleihungen</t>
  </si>
  <si>
    <t>6860</t>
  </si>
  <si>
    <t>6861</t>
  </si>
  <si>
    <t>6862</t>
  </si>
  <si>
    <t>6863</t>
  </si>
  <si>
    <t>6864</t>
  </si>
  <si>
    <t>6865</t>
  </si>
  <si>
    <t>6866</t>
  </si>
  <si>
    <t>6867</t>
  </si>
  <si>
    <t>6868</t>
  </si>
  <si>
    <t>6869</t>
  </si>
  <si>
    <t>6881</t>
  </si>
  <si>
    <t>69</t>
  </si>
  <si>
    <t>Einzahlungen aus Finanzierungstätigkeit</t>
  </si>
  <si>
    <t>6917</t>
  </si>
  <si>
    <t>692</t>
  </si>
  <si>
    <t>Kreditaufnahmen für Investitionen</t>
  </si>
  <si>
    <t>6920</t>
  </si>
  <si>
    <t>6921</t>
  </si>
  <si>
    <t>6922</t>
  </si>
  <si>
    <t>6923</t>
  </si>
  <si>
    <t>6924</t>
  </si>
  <si>
    <t>6925</t>
  </si>
  <si>
    <t>6926</t>
  </si>
  <si>
    <t>6927</t>
  </si>
  <si>
    <t>6928</t>
  </si>
  <si>
    <t>6929</t>
  </si>
  <si>
    <t>6947</t>
  </si>
  <si>
    <t>Sonstige Wertpapierverschuldung</t>
  </si>
  <si>
    <t>695</t>
  </si>
  <si>
    <t>Rückflüsse von Darlehen (ohne Ausleihungen)</t>
  </si>
  <si>
    <t>6950</t>
  </si>
  <si>
    <t>6951</t>
  </si>
  <si>
    <t>6952</t>
  </si>
  <si>
    <t>6953</t>
  </si>
  <si>
    <t>6954</t>
  </si>
  <si>
    <t>6955</t>
  </si>
  <si>
    <t>6956</t>
  </si>
  <si>
    <t>6957</t>
  </si>
  <si>
    <t>6958</t>
  </si>
  <si>
    <t>6959</t>
  </si>
  <si>
    <t>7</t>
  </si>
  <si>
    <t>Auszahlungen</t>
  </si>
  <si>
    <t>70</t>
  </si>
  <si>
    <t>Personalauszahlungen</t>
  </si>
  <si>
    <t>701</t>
  </si>
  <si>
    <t>Dienstbezüge</t>
  </si>
  <si>
    <t>7011</t>
  </si>
  <si>
    <t xml:space="preserve"> Beamte</t>
  </si>
  <si>
    <t>7012</t>
  </si>
  <si>
    <t xml:space="preserve"> Arbeitnehmer</t>
  </si>
  <si>
    <t>7019</t>
  </si>
  <si>
    <t xml:space="preserve"> Sonstige Beschäftigte</t>
  </si>
  <si>
    <t>702</t>
  </si>
  <si>
    <t>7021</t>
  </si>
  <si>
    <t>7022</t>
  </si>
  <si>
    <t>7029</t>
  </si>
  <si>
    <t>703</t>
  </si>
  <si>
    <t>7031</t>
  </si>
  <si>
    <t>7032</t>
  </si>
  <si>
    <t>7039</t>
  </si>
  <si>
    <t>7041</t>
  </si>
  <si>
    <t>Beihilfen, Unterstützungsleistungen für Beschäftigte</t>
  </si>
  <si>
    <t>71</t>
  </si>
  <si>
    <t>Versorgungsauszahlungen</t>
  </si>
  <si>
    <t>711</t>
  </si>
  <si>
    <t>Versorgungsbezüge</t>
  </si>
  <si>
    <t>7111</t>
  </si>
  <si>
    <t>7112</t>
  </si>
  <si>
    <t>7119</t>
  </si>
  <si>
    <t>713</t>
  </si>
  <si>
    <t>7131</t>
  </si>
  <si>
    <t>7132</t>
  </si>
  <si>
    <t>7139</t>
  </si>
  <si>
    <t>7141</t>
  </si>
  <si>
    <t>Beihilfen, Unterstützungsleistungen für Versorgungsempfänger</t>
  </si>
  <si>
    <t>72</t>
  </si>
  <si>
    <t>7211</t>
  </si>
  <si>
    <t>722</t>
  </si>
  <si>
    <t>Unterhaltung des sonstigen unbeweglichen und beweglichen Vermögens</t>
  </si>
  <si>
    <t>7221</t>
  </si>
  <si>
    <t xml:space="preserve"> Unterhaltung des sonstigen unbeweglichen Vermögens unterhalb der Wertgrenze i.H.v. 410 EUR</t>
  </si>
  <si>
    <t>723</t>
  </si>
  <si>
    <t>7231</t>
  </si>
  <si>
    <t xml:space="preserve"> Mieten und Pachten</t>
  </si>
  <si>
    <t>7232</t>
  </si>
  <si>
    <t xml:space="preserve"> Leasing</t>
  </si>
  <si>
    <t>7241</t>
  </si>
  <si>
    <t>Bewirtschaftung der Grundstücke und baulichen Anlagen</t>
  </si>
  <si>
    <t>725</t>
  </si>
  <si>
    <t>Unterhaltung des beweglichen Vermögens</t>
  </si>
  <si>
    <t>7251</t>
  </si>
  <si>
    <t xml:space="preserve"> Haltung von Fahrzeugen</t>
  </si>
  <si>
    <t>7255</t>
  </si>
  <si>
    <t xml:space="preserve"> Unterhaltung des sonstigen beweglichen Vermögens</t>
  </si>
  <si>
    <t>7261</t>
  </si>
  <si>
    <t>Besondere zahlungswirksame Aufwendungen für Beschäftigte</t>
  </si>
  <si>
    <t>7271</t>
  </si>
  <si>
    <t>Besondere Verwaltungs- und Betriebsauszahlungen</t>
  </si>
  <si>
    <t>7281</t>
  </si>
  <si>
    <t>Erwerb von Vorräten</t>
  </si>
  <si>
    <t>7291</t>
  </si>
  <si>
    <t>Auszahlungen für sonstige Dienstleistungen</t>
  </si>
  <si>
    <t>73</t>
  </si>
  <si>
    <t>Transferauszahlungen</t>
  </si>
  <si>
    <t>731</t>
  </si>
  <si>
    <t>7310</t>
  </si>
  <si>
    <t xml:space="preserve"> an Bund</t>
  </si>
  <si>
    <t>7311</t>
  </si>
  <si>
    <t xml:space="preserve"> an Land</t>
  </si>
  <si>
    <t>7312</t>
  </si>
  <si>
    <t xml:space="preserve"> an Gemeinden/Gv.</t>
  </si>
  <si>
    <t>7313</t>
  </si>
  <si>
    <t xml:space="preserve"> an Zweckverbände und dergl.</t>
  </si>
  <si>
    <t>7314</t>
  </si>
  <si>
    <t xml:space="preserve"> an die gesetzliche Sozialversicherung</t>
  </si>
  <si>
    <t>7315</t>
  </si>
  <si>
    <t xml:space="preserve"> an verbundene Unternehmen, Beteiligungen</t>
  </si>
  <si>
    <t>7316</t>
  </si>
  <si>
    <t xml:space="preserve"> an sonstige öffentliche Sonderrechnungen</t>
  </si>
  <si>
    <t>7317</t>
  </si>
  <si>
    <t xml:space="preserve"> an private Unternehmen</t>
  </si>
  <si>
    <t>7318</t>
  </si>
  <si>
    <t xml:space="preserve"> an übrige Bereiche</t>
  </si>
  <si>
    <t>732</t>
  </si>
  <si>
    <t>7320</t>
  </si>
  <si>
    <t>7321</t>
  </si>
  <si>
    <t>7322</t>
  </si>
  <si>
    <t>7323</t>
  </si>
  <si>
    <t>7324</t>
  </si>
  <si>
    <t>7325</t>
  </si>
  <si>
    <t>7326</t>
  </si>
  <si>
    <t>7327</t>
  </si>
  <si>
    <t>7328</t>
  </si>
  <si>
    <t>733</t>
  </si>
  <si>
    <t>Soziale Leistungen</t>
  </si>
  <si>
    <t>7331</t>
  </si>
  <si>
    <t xml:space="preserve"> Soziale Leistungen außerhalb von Einrichtungen</t>
  </si>
  <si>
    <t>7332</t>
  </si>
  <si>
    <t xml:space="preserve"> Soziale Leistungen an natürliche Personen in Einrichtungen</t>
  </si>
  <si>
    <t>7339</t>
  </si>
  <si>
    <t xml:space="preserve"> Sonstige soziale Leistungen</t>
  </si>
  <si>
    <t>734</t>
  </si>
  <si>
    <t>7341</t>
  </si>
  <si>
    <t xml:space="preserve"> Gewerbesteuerumlage</t>
  </si>
  <si>
    <t>7342</t>
  </si>
  <si>
    <t xml:space="preserve"> Finanzierungsbeteiligung Fonds Deutsche Einheit</t>
  </si>
  <si>
    <t>735</t>
  </si>
  <si>
    <t>7350</t>
  </si>
  <si>
    <t>7351</t>
  </si>
  <si>
    <t>7352</t>
  </si>
  <si>
    <t>7353</t>
  </si>
  <si>
    <t>7354</t>
  </si>
  <si>
    <t>737</t>
  </si>
  <si>
    <t>7370</t>
  </si>
  <si>
    <t>7371</t>
  </si>
  <si>
    <t>7372</t>
  </si>
  <si>
    <t>7373</t>
  </si>
  <si>
    <t>7391</t>
  </si>
  <si>
    <t>Sonstige Transferauszahlungen</t>
  </si>
  <si>
    <t>74</t>
  </si>
  <si>
    <t>Sonstige Auszahlungen aus laufender Verwaltungstätigkeit</t>
  </si>
  <si>
    <t>7411</t>
  </si>
  <si>
    <t>Sonstige Personal- und Versorgungsauszahlungen</t>
  </si>
  <si>
    <t>742</t>
  </si>
  <si>
    <t>Auszahlungen für die Inanspruchnahme von Rechten und Diensten</t>
  </si>
  <si>
    <t>7421</t>
  </si>
  <si>
    <t xml:space="preserve"> Auszahlungen für ehrenamtliche und sonstige Tätigkeit</t>
  </si>
  <si>
    <t>7429</t>
  </si>
  <si>
    <t xml:space="preserve"> Sonstige Auszahlungen für die Inanspruchnahme von Rechten und Diensten</t>
  </si>
  <si>
    <t>7431</t>
  </si>
  <si>
    <t>Geschäftsauszahlungen</t>
  </si>
  <si>
    <t>7441</t>
  </si>
  <si>
    <t>745</t>
  </si>
  <si>
    <t>Erstattungen für Auszahlungen von Dritten aus laufender Verwaltungstätigkeit</t>
  </si>
  <si>
    <t>7450</t>
  </si>
  <si>
    <t>7451</t>
  </si>
  <si>
    <t>7452</t>
  </si>
  <si>
    <t>7453</t>
  </si>
  <si>
    <t>7454</t>
  </si>
  <si>
    <t>7455</t>
  </si>
  <si>
    <t>7456</t>
  </si>
  <si>
    <t>7457</t>
  </si>
  <si>
    <t>7458</t>
  </si>
  <si>
    <t>746</t>
  </si>
  <si>
    <t>7461</t>
  </si>
  <si>
    <t>748</t>
  </si>
  <si>
    <t>Besondere Auszahlungen</t>
  </si>
  <si>
    <t>7481</t>
  </si>
  <si>
    <t>7482</t>
  </si>
  <si>
    <t>7483</t>
  </si>
  <si>
    <t xml:space="preserve"> Auszahlungen aus der Inanspruchnahme von Gewährverträgen und Bürgschaften</t>
  </si>
  <si>
    <t>7484</t>
  </si>
  <si>
    <t>7491</t>
  </si>
  <si>
    <t>Weitere sonst. Auszahlungen aus laufender Verwaltungstätigkeit</t>
  </si>
  <si>
    <t>75</t>
  </si>
  <si>
    <t>Zinsen und sonstige Finanzauszahlungen</t>
  </si>
  <si>
    <t>751</t>
  </si>
  <si>
    <t>7510</t>
  </si>
  <si>
    <t>7511</t>
  </si>
  <si>
    <t>7512</t>
  </si>
  <si>
    <t>7513</t>
  </si>
  <si>
    <t>7514</t>
  </si>
  <si>
    <t>7515</t>
  </si>
  <si>
    <t>7516</t>
  </si>
  <si>
    <t>7517</t>
  </si>
  <si>
    <t xml:space="preserve"> an Kreditinstitute</t>
  </si>
  <si>
    <t>7518</t>
  </si>
  <si>
    <t xml:space="preserve"> an sonstigen inländischen Bereich</t>
  </si>
  <si>
    <t>7519</t>
  </si>
  <si>
    <t xml:space="preserve"> an sonstigen ausländischen Bereich</t>
  </si>
  <si>
    <t>759</t>
  </si>
  <si>
    <t>Sonstige Finanzauszahlungen</t>
  </si>
  <si>
    <t>7591</t>
  </si>
  <si>
    <t xml:space="preserve"> Kreditbeschaffungskosten</t>
  </si>
  <si>
    <t>7592</t>
  </si>
  <si>
    <t xml:space="preserve"> Verzinsung von Steuernachzahlungen</t>
  </si>
  <si>
    <t>7593</t>
  </si>
  <si>
    <t xml:space="preserve"> Auszahlungen für die Ablösung von Dauerlasten</t>
  </si>
  <si>
    <t>7599</t>
  </si>
  <si>
    <t xml:space="preserve"> Sonstige Finanzauszahlungen</t>
  </si>
  <si>
    <t>77</t>
  </si>
  <si>
    <t>7711</t>
  </si>
  <si>
    <t>78</t>
  </si>
  <si>
    <t>781</t>
  </si>
  <si>
    <t>Zuweisungen und Zuschüsse für lnvestitionen</t>
  </si>
  <si>
    <t>7810</t>
  </si>
  <si>
    <t>7811</t>
  </si>
  <si>
    <t>7812</t>
  </si>
  <si>
    <t>7813</t>
  </si>
  <si>
    <t>7814</t>
  </si>
  <si>
    <t>7815</t>
  </si>
  <si>
    <t>7816</t>
  </si>
  <si>
    <t>7817</t>
  </si>
  <si>
    <t>7818</t>
  </si>
  <si>
    <t>7821</t>
  </si>
  <si>
    <t>Erwerb von Grundstücken und Gebäuden</t>
  </si>
  <si>
    <t>783</t>
  </si>
  <si>
    <t>Auszahlungen aus dem Erwerb von beweglichen Sachen des Anlagevermögens</t>
  </si>
  <si>
    <t>7831</t>
  </si>
  <si>
    <t xml:space="preserve"> Auszahlungen für den Erwerb beweglicher Vermögensgegenstände
   bis zu einem Wert von 1 000 EUR ohne Umsatzsteuer</t>
  </si>
  <si>
    <t>7832</t>
  </si>
  <si>
    <t xml:space="preserve"> Auszahlungen für den Erwerb beweglicher Vermögensgegenstände
   über einem Wert von 1 000 EUR ohne Umsatzsteuer</t>
  </si>
  <si>
    <t>784</t>
  </si>
  <si>
    <t>Auszahlungen für den Erwerb von Finanzanlagen</t>
  </si>
  <si>
    <t>7842</t>
  </si>
  <si>
    <t>7843</t>
  </si>
  <si>
    <t>7844</t>
  </si>
  <si>
    <t>7845</t>
  </si>
  <si>
    <t>7846</t>
  </si>
  <si>
    <t>7847</t>
  </si>
  <si>
    <t>7848</t>
  </si>
  <si>
    <t>785</t>
  </si>
  <si>
    <t>Baumaßnahmen</t>
  </si>
  <si>
    <t>7851</t>
  </si>
  <si>
    <t xml:space="preserve"> Auszahlungen für Baumaßnahmen</t>
  </si>
  <si>
    <t>786</t>
  </si>
  <si>
    <t>Gewährung von Ausleihungen</t>
  </si>
  <si>
    <t>7860</t>
  </si>
  <si>
    <t>7861</t>
  </si>
  <si>
    <t>7862</t>
  </si>
  <si>
    <t>7863</t>
  </si>
  <si>
    <t>7864</t>
  </si>
  <si>
    <t>7865</t>
  </si>
  <si>
    <t>7866</t>
  </si>
  <si>
    <t>7867</t>
  </si>
  <si>
    <t>7868</t>
  </si>
  <si>
    <t>7869</t>
  </si>
  <si>
    <t>79</t>
  </si>
  <si>
    <t>Auszahlungen aus Finanzierungstätigkeit</t>
  </si>
  <si>
    <t>7917</t>
  </si>
  <si>
    <t>Auszahlungen aus Anleihen</t>
  </si>
  <si>
    <t>792</t>
  </si>
  <si>
    <t>Tilgung von Krediten für Investitionen</t>
  </si>
  <si>
    <t>7920</t>
  </si>
  <si>
    <t>7921</t>
  </si>
  <si>
    <t>7922</t>
  </si>
  <si>
    <t>7923</t>
  </si>
  <si>
    <t>7924</t>
  </si>
  <si>
    <t>7925</t>
  </si>
  <si>
    <t>7926</t>
  </si>
  <si>
    <t>7927</t>
  </si>
  <si>
    <t>7928</t>
  </si>
  <si>
    <t>7929</t>
  </si>
  <si>
    <t>7947</t>
  </si>
  <si>
    <t>Tilgung von sonstigen Wertpapierschulden</t>
  </si>
  <si>
    <t>795</t>
  </si>
  <si>
    <t>Gewährung von Darlehen (ohne Ausleihungen)</t>
  </si>
  <si>
    <t>7950</t>
  </si>
  <si>
    <t>7951</t>
  </si>
  <si>
    <t>7952</t>
  </si>
  <si>
    <t>7953</t>
  </si>
  <si>
    <t>7954</t>
  </si>
  <si>
    <t>7955</t>
  </si>
  <si>
    <t>7956</t>
  </si>
  <si>
    <t>7957</t>
  </si>
  <si>
    <t>7958</t>
  </si>
  <si>
    <t>7959</t>
  </si>
  <si>
    <t xml:space="preserve">Lfd.
Nr. </t>
  </si>
  <si>
    <t>Kontonummer</t>
  </si>
  <si>
    <t>7011, 7012, 7019, 7021, 7022, 7029, 7031, 7032, 7039, 7041, 7111, 7112, 7119, 7131, 7132, 7139, 7141, 7411, 7421</t>
  </si>
  <si>
    <t>7211, 7221, 7231, 7232, 7241, 7251, 7255, 7261, 7271, 7281, 7291, 7831</t>
  </si>
  <si>
    <t>733, 7461</t>
  </si>
  <si>
    <t>7510-7519</t>
  </si>
  <si>
    <t>7310-7318, 7320-7328, 7351-7354, 7371-7373, 7391, 7429, 7431, 7441, 7450-7458, 7481-7484, 7491, 7591-7593, 7599</t>
  </si>
  <si>
    <t>6122, 6132, 6142, 6182, 6232, 6482, 6612</t>
  </si>
  <si>
    <t/>
  </si>
  <si>
    <t>1+2+3+4+5./.6</t>
  </si>
  <si>
    <t>Auszahlungen für den Erwerb von Sachanlagevermögen</t>
  </si>
  <si>
    <t>7821, 7832, 7851</t>
  </si>
  <si>
    <t xml:space="preserve">   darunter: Auszahlungen für Baumaßnahmen </t>
  </si>
  <si>
    <t>7920-7923</t>
  </si>
  <si>
    <t>7810-7818, 784, 786, 795</t>
  </si>
  <si>
    <t>6812, 6862, 6922, 6952</t>
  </si>
  <si>
    <t>8+10+11./.12</t>
  </si>
  <si>
    <t>7+13</t>
  </si>
  <si>
    <t>6011, 6012, 6013, 6021, 6022, 6031-6034, 6039, 6041, 6042, 6049,./.7341,./.7342</t>
  </si>
  <si>
    <t>6013,./.7341,./.7342</t>
  </si>
  <si>
    <t>6011, 6012</t>
  </si>
  <si>
    <t>Bedarfs- und sonstige allgemeine Zuweisungen vom Land</t>
  </si>
  <si>
    <t>6051-6053, 6121, 6131</t>
  </si>
  <si>
    <t>Zuweisungen und Zuschüsse für laufende Zwecke vom Land</t>
  </si>
  <si>
    <t>Zuweisungen und Zuschüsse für laufende Zwecke vom Bund</t>
  </si>
  <si>
    <t>6140, 6191</t>
  </si>
  <si>
    <t>6311, 6321, 6361</t>
  </si>
  <si>
    <t>6122, 6130, 6132, 6142-6148, 6182, 6211-6215, 6221-6225, 
6230-6238, 6291, 6411, 6421, 6461, 6480-6488, 6511, 6521, 
6561-6564, 6591, 6610-6619, 6651, 6691, 6831</t>
  </si>
  <si>
    <t>15+19+20+21+22+23+24./.25</t>
  </si>
  <si>
    <t>6920-6923</t>
  </si>
  <si>
    <t>6810, 6812-6818, 6821, 6832, 6842-6848, 6851, 6860-6869, 6881, 6950-6959</t>
  </si>
  <si>
    <t>27+28+29./.30</t>
  </si>
  <si>
    <t>26+31</t>
  </si>
  <si>
    <t>32./.14</t>
  </si>
  <si>
    <t>26./.7</t>
  </si>
  <si>
    <t>6917, 6924-6929, 6947</t>
  </si>
  <si>
    <t>7917, 7924-7929, 7947</t>
  </si>
  <si>
    <t>Produktrahmenplan</t>
  </si>
  <si>
    <t>Davon: Kinder-, Jugend- und Familienhilfe</t>
  </si>
  <si>
    <t xml:space="preserve">    Kinder-, Jugend- und Familienhilfe</t>
  </si>
  <si>
    <t>Sonstige Einrichtungen der Kinder-, Jugend- und Familienhilfe</t>
  </si>
  <si>
    <t>Privatrechtliche Leistungsentgelte, Kostenerstattungen und Kostenumlagen</t>
  </si>
  <si>
    <t>Einzahlungen aus Anleihen</t>
  </si>
  <si>
    <t>Landkreise
insgesamt</t>
  </si>
  <si>
    <t>Landkreis
Mecklen-
burgische
Seenplatte</t>
  </si>
  <si>
    <t>darunter</t>
  </si>
  <si>
    <t>Landkreis
Rostock</t>
  </si>
  <si>
    <t>Landkreis
Vorpom-
mern-
Rügen</t>
  </si>
  <si>
    <t xml:space="preserve">darunter </t>
  </si>
  <si>
    <t>Landkreis
Nordwest-
mecklenburg</t>
  </si>
  <si>
    <t>Landkreis
Vorpommern-
Greifswald</t>
  </si>
  <si>
    <t>Landkreis
Ludwigslust-
Parchim</t>
  </si>
  <si>
    <t>Neu-
branden-
burg</t>
  </si>
  <si>
    <t>Bedarfs- und sonstige allgemeine Zuweisungen 
   vom Land</t>
  </si>
  <si>
    <t>Zuweisungen und Zuschüsse für laufende Zwecke 
   vom Land</t>
  </si>
  <si>
    <t>Zuweisungen und Zuschüsse für laufende Zwecke 
   vom Bund</t>
  </si>
  <si>
    <t>Mehrauszahlungen/Mehreinzahlungen aus 
   Verwaltungstätigkeit</t>
  </si>
  <si>
    <t>Tabelle 7</t>
  </si>
  <si>
    <t>Tabelle 7.1</t>
  </si>
  <si>
    <t>Tabelle 7.2</t>
  </si>
  <si>
    <t>Tabelle 7.3</t>
  </si>
  <si>
    <t>Tabelle 7.4</t>
  </si>
  <si>
    <t>Tabelle 7.5</t>
  </si>
  <si>
    <t>Tabelle 7.6</t>
  </si>
  <si>
    <t>Tabelle 8</t>
  </si>
  <si>
    <t>Tabelle 8.1</t>
  </si>
  <si>
    <t>Tabelle 8.2</t>
  </si>
  <si>
    <t>Tabelle 8.3</t>
  </si>
  <si>
    <t>Tabelle 8.4</t>
  </si>
  <si>
    <t>Tabelle 8.5</t>
  </si>
  <si>
    <t>Tabelle 8.6</t>
  </si>
  <si>
    <t>Öffentlicher Personennahverkehr (ÖPNV)</t>
  </si>
  <si>
    <t>Zuständige Dezernentin: Heidi Knothe, Telefon: 0385 588-56432</t>
  </si>
  <si>
    <t>Hilfe zum Lebensunterhalt</t>
  </si>
  <si>
    <t>Hilfe zur Pflege</t>
  </si>
  <si>
    <t>Hilfe zur Gesundheit</t>
  </si>
  <si>
    <t>Hilfe zur Überwindung sozialer Schwierigkeiten</t>
  </si>
  <si>
    <t>Grundsicherung im Alter und bei Erwerbsminderung</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</si>
  <si>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</si>
  <si>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</si>
  <si>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</si>
  <si>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</si>
  <si>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</si>
  <si>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</si>
  <si>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Tilgung von Krediten für Investitionen am Kreditmarkt 
   und beim sonstigen öffentlichen Bereich</t>
  </si>
  <si>
    <t>Kreditaufnahmen für Investitionen am Kreditmarkt 
   und beim sonstigen öffentlichen Bereich</t>
  </si>
  <si>
    <t>Eingliederungshilfe nach SGB IX</t>
  </si>
  <si>
    <t>Nicht aufteilbare Grundsicherung und Hilfen nach SGB XII</t>
  </si>
  <si>
    <t>©  Statistisches Amt Mecklenburg-Vorpommern, Schwerin, 2022</t>
  </si>
  <si>
    <t>L233 2020 00</t>
  </si>
  <si>
    <t>Ersatz von sozialen Leistungen außerhalb von
 Einrichtungen und von Eingliederungshilfen für behinderte Menschen</t>
  </si>
  <si>
    <t>Aufgabenbezogene Leistungsbeteiligungen an gemeinsame Einrichtungen</t>
  </si>
  <si>
    <t>Sozialtransferleistungen und Leistungsbeteiligungen
   nach SGB II, VIII, IX und XII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</si>
  <si>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</si>
  <si>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Sozialtransferleistungen und Leistungsbeteiligungen nach SGB II,
   VIII, IX und XII</t>
  </si>
  <si>
    <t>Mehrauszahlungen/Mehreinzahlungen aus Verwaltungs-
   tätigkeit</t>
  </si>
  <si>
    <t>Räumliche 
Planung 
und Ent-
wicklung; 
Bauen und 
Wohnen; 
Verkehrs-
flächen 
und -anla-
gen, ÖPNV</t>
  </si>
  <si>
    <t>Ver- und 
Entsor-
gung;
Natur- und
Land-
schafts-
pflege; Um-
weltschutz; 
Wirtschaft 
und Tou-
rismus</t>
  </si>
  <si>
    <t>16.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</si>
</sst>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0;\-#\ ##0;\-"/>
    <numFmt numFmtId="165" formatCode="#\ ##0.00;\-#\ ##0.00;\-"/>
    <numFmt numFmtId="166" formatCode="#\ ###\ ##0;\-#\ ###\ ##0;\-"/>
    <numFmt numFmtId="167" formatCode="#,##0&quot;  &quot;;\-\ #,##0&quot;  &quot;;0&quot;  &quot;;@&quot;  &quot;"/>
    <numFmt numFmtId="168" formatCode="&quot;Auszahlungen und Einzahlungen der Gemeinden  und Gemeindeverbände &quot;0&quot; nach Produktbereichen&quot;"/>
    <numFmt numFmtId="169" formatCode="#,##0,"/>
    <numFmt numFmtId="170" formatCode="General_)"/>
    <numFmt numFmtId="171" formatCode="0&quot;   &quot;"/>
    <numFmt numFmtId="172" formatCode="#,##0.00&quot;  &quot;;\-\ #,##0.00&quot;  &quot;;0.00&quot;  &quot;;@&quot;  &quot;"/>
  </numFmts>
  <fonts count="42">
    <font>
      <sz val="10"/>
      <name val="Arial"/>
    </font>
    <font>
      <sz val="8"/>
      <name val="Arial"/>
      <family val="2"/>
    </font>
    <font>
      <sz val="10"/>
      <name val="Arial"/>
      <family val="2"/>
    </font>
    <font>
      <sz val="10"/>
      <color indexed="8"/>
      <name val="Arial"/>
      <family val="2"/>
    </font>
    <font>
      <sz val="10"/>
      <color indexed="8"/>
      <name val="MS Sans Serif"/>
      <family val="2"/>
    </font>
    <font>
      <sz val="12"/>
      <name val="Arial MT"/>
    </font>
    <font>
      <sz val="10"/>
      <color theme="1"/>
      <name val="Arial"/>
      <family val="2"/>
    </font>
    <font>
      <sz val="10"/>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b/>
      <sz val="12"/>
      <name val="Calibri"/>
      <family val="2"/>
      <scheme val="minor"/>
    </font>
    <font>
      <sz val="12"/>
      <name val="Calibri"/>
      <family val="2"/>
      <scheme val="minor"/>
    </font>
    <font>
      <sz val="6"/>
      <name val="Calibri"/>
      <family val="2"/>
      <scheme val="minor"/>
    </font>
    <font>
      <b/>
      <sz val="10"/>
      <color indexed="8"/>
      <name val="Calibri"/>
      <family val="2"/>
      <scheme val="minor"/>
    </font>
    <font>
      <sz val="10"/>
      <color indexed="8"/>
      <name val="Calibri"/>
      <family val="2"/>
      <scheme val="minor"/>
    </font>
    <font>
      <sz val="1"/>
      <color indexed="8"/>
      <name val="Calibri"/>
      <family val="2"/>
      <scheme val="minor"/>
    </font>
    <font>
      <sz val="5"/>
      <color indexed="8"/>
      <name val="Calibri"/>
      <family val="2"/>
      <scheme val="minor"/>
    </font>
    <font>
      <b/>
      <sz val="9"/>
      <name val="Calibri"/>
      <family val="2"/>
      <scheme val="minor"/>
    </font>
    <font>
      <b/>
      <sz val="8.5"/>
      <color indexed="8"/>
      <name val="Calibri"/>
      <family val="2"/>
      <scheme val="minor"/>
    </font>
    <font>
      <sz val="8.5"/>
      <name val="Calibri"/>
      <family val="2"/>
      <scheme val="minor"/>
    </font>
    <font>
      <b/>
      <sz val="8.5"/>
      <name val="Calibri"/>
      <family val="2"/>
      <scheme val="minor"/>
    </font>
    <font>
      <b/>
      <sz val="11"/>
      <color indexed="8"/>
      <name val="Calibri"/>
      <family val="2"/>
      <scheme val="minor"/>
    </font>
    <font>
      <sz val="8.5"/>
      <color rgb="FF000000"/>
      <name val="Calibri"/>
      <family val="2"/>
      <scheme val="minor"/>
    </font>
    <font>
      <b/>
      <sz val="8.5"/>
      <color rgb="FF000000"/>
      <name val="Calibri"/>
      <family val="2"/>
      <scheme val="minor"/>
    </font>
    <font>
      <b/>
      <sz val="6"/>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3">
    <xf numFmtId="0" fontId="0" fillId="0" borderId="0"/>
    <xf numFmtId="0" fontId="2" fillId="0" borderId="0"/>
    <xf numFmtId="0" fontId="2" fillId="0" borderId="0"/>
    <xf numFmtId="0" fontId="2" fillId="0" borderId="0"/>
    <xf numFmtId="0" fontId="2" fillId="0" borderId="0"/>
    <xf numFmtId="0" fontId="3" fillId="0" borderId="0"/>
    <xf numFmtId="0" fontId="6" fillId="0" borderId="0"/>
    <xf numFmtId="0" fontId="4" fillId="0" borderId="0"/>
    <xf numFmtId="0" fontId="2" fillId="0" borderId="0"/>
    <xf numFmtId="0" fontId="2" fillId="0" borderId="0"/>
    <xf numFmtId="0" fontId="4" fillId="0" borderId="0"/>
    <xf numFmtId="0" fontId="4" fillId="0" borderId="0"/>
    <xf numFmtId="170" fontId="5" fillId="0" borderId="0"/>
  </cellStyleXfs>
  <cellXfs count="267">
    <xf numFmtId="0" fontId="0" fillId="0" borderId="0" xfId="0"/>
    <xf numFmtId="0" fontId="9" fillId="0" borderId="0" xfId="6" applyFont="1"/>
    <xf numFmtId="49" fontId="9" fillId="0" borderId="0" xfId="6" applyNumberFormat="1" applyFont="1" applyAlignment="1">
      <alignment horizontal="right"/>
    </xf>
    <xf numFmtId="0" fontId="9" fillId="0" borderId="0" xfId="6" applyFont="1" applyAlignment="1"/>
    <xf numFmtId="0" fontId="9" fillId="0" borderId="0" xfId="6" applyFont="1" applyAlignment="1">
      <alignment horizontal="left" vertical="center" indent="33"/>
    </xf>
    <xf numFmtId="49" fontId="9" fillId="0" borderId="0" xfId="6" applyNumberFormat="1" applyFont="1" applyAlignment="1">
      <alignment horizontal="right" vertical="center"/>
    </xf>
    <xf numFmtId="0" fontId="18" fillId="0" borderId="0" xfId="6" applyFont="1" applyAlignment="1">
      <alignment vertical="center"/>
    </xf>
    <xf numFmtId="49" fontId="9" fillId="0" borderId="0" xfId="6" applyNumberFormat="1" applyFont="1" applyAlignment="1">
      <alignment horizontal="left" vertical="center"/>
    </xf>
    <xf numFmtId="0" fontId="9" fillId="0" borderId="0" xfId="6" applyNumberFormat="1" applyFont="1" applyAlignment="1">
      <alignment horizontal="left" vertical="center"/>
    </xf>
    <xf numFmtId="0" fontId="9" fillId="0" borderId="0" xfId="6" applyFont="1" applyAlignment="1">
      <alignment horizontal="left" vertical="center"/>
    </xf>
    <xf numFmtId="0" fontId="20" fillId="0" borderId="0" xfId="1" applyFont="1" applyAlignment="1">
      <alignment horizontal="right"/>
    </xf>
    <xf numFmtId="0" fontId="20" fillId="0" borderId="0" xfId="1" applyFont="1"/>
    <xf numFmtId="0" fontId="20" fillId="0" borderId="0" xfId="1" applyNumberFormat="1" applyFont="1" applyAlignment="1">
      <alignment horizontal="left" vertical="top"/>
    </xf>
    <xf numFmtId="0" fontId="20" fillId="0" borderId="0" xfId="1" applyFont="1" applyAlignment="1">
      <alignment vertical="center" wrapText="1"/>
    </xf>
    <xf numFmtId="0" fontId="20" fillId="0" borderId="0" xfId="1" applyFont="1" applyAlignment="1">
      <alignment horizontal="left" vertical="top"/>
    </xf>
    <xf numFmtId="0" fontId="20" fillId="0" borderId="0" xfId="1" applyFont="1" applyAlignment="1">
      <alignment horizontal="left" vertical="center"/>
    </xf>
    <xf numFmtId="0" fontId="22" fillId="0" borderId="0" xfId="1" applyFont="1" applyAlignment="1">
      <alignment vertical="center"/>
    </xf>
    <xf numFmtId="0" fontId="24" fillId="0" borderId="0" xfId="1" applyFont="1" applyAlignment="1">
      <alignment vertical="center"/>
    </xf>
    <xf numFmtId="0" fontId="25" fillId="0" borderId="1" xfId="0"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wrapText="1"/>
    </xf>
    <xf numFmtId="0" fontId="25" fillId="0" borderId="0" xfId="0" applyFont="1" applyBorder="1"/>
    <xf numFmtId="171" fontId="25" fillId="0" borderId="0" xfId="0" applyNumberFormat="1" applyFont="1" applyAlignment="1" applyProtection="1">
      <alignment horizontal="right"/>
    </xf>
    <xf numFmtId="171" fontId="25" fillId="0" borderId="0" xfId="0" applyNumberFormat="1" applyFont="1" applyAlignment="1" applyProtection="1">
      <alignment horizontal="right" vertical="center"/>
    </xf>
    <xf numFmtId="0" fontId="27" fillId="0" borderId="0" xfId="7" applyFont="1"/>
    <xf numFmtId="0" fontId="25" fillId="0" borderId="0" xfId="0" applyFont="1" applyBorder="1" applyAlignment="1">
      <alignment horizontal="center" vertical="center"/>
    </xf>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0" xfId="0" applyNumberFormat="1" applyFont="1" applyBorder="1"/>
    <xf numFmtId="0" fontId="7" fillId="0" borderId="0" xfId="1" applyFont="1"/>
    <xf numFmtId="0" fontId="26" fillId="0" borderId="0" xfId="7" applyFont="1" applyAlignment="1">
      <alignment vertical="center"/>
    </xf>
    <xf numFmtId="0" fontId="27" fillId="0" borderId="0" xfId="7" applyFont="1" applyAlignment="1">
      <alignment vertical="center"/>
    </xf>
    <xf numFmtId="0" fontId="28" fillId="0" borderId="0" xfId="7" applyFont="1" applyAlignment="1">
      <alignment horizontal="center"/>
    </xf>
    <xf numFmtId="0" fontId="28" fillId="0" borderId="0" xfId="7" applyFont="1"/>
    <xf numFmtId="0" fontId="20" fillId="0" borderId="0" xfId="1" applyFont="1" applyAlignment="1">
      <alignment horizontal="justify" vertical="justify" wrapText="1"/>
    </xf>
    <xf numFmtId="0" fontId="27" fillId="0" borderId="0" xfId="7" applyFont="1" applyAlignment="1">
      <alignment horizontal="left" wrapText="1"/>
    </xf>
    <xf numFmtId="0" fontId="29" fillId="0" borderId="0" xfId="7" applyFont="1"/>
    <xf numFmtId="0" fontId="20" fillId="0" borderId="0" xfId="1" applyFont="1" applyAlignment="1">
      <alignment horizontal="center" vertical="center"/>
    </xf>
    <xf numFmtId="0" fontId="19" fillId="0" borderId="0" xfId="1" applyFont="1" applyAlignment="1">
      <alignment horizontal="left" vertical="center"/>
    </xf>
    <xf numFmtId="0" fontId="21" fillId="0" borderId="0" xfId="1" applyFont="1" applyAlignment="1">
      <alignment horizontal="left" vertical="center"/>
    </xf>
    <xf numFmtId="0" fontId="30" fillId="0" borderId="0" xfId="1" applyFont="1" applyAlignment="1">
      <alignment horizontal="left" vertical="center"/>
    </xf>
    <xf numFmtId="0" fontId="32" fillId="0" borderId="0" xfId="1" applyFont="1"/>
    <xf numFmtId="0" fontId="33" fillId="0" borderId="0" xfId="1" applyFont="1"/>
    <xf numFmtId="0" fontId="32" fillId="0" borderId="0" xfId="1" applyFont="1" applyBorder="1" applyAlignment="1">
      <alignment horizontal="left" vertical="center" wrapText="1"/>
    </xf>
    <xf numFmtId="0" fontId="32" fillId="0" borderId="8" xfId="1" applyFont="1" applyBorder="1" applyAlignment="1">
      <alignment horizontal="center" vertical="center" wrapText="1"/>
    </xf>
    <xf numFmtId="0" fontId="33" fillId="0" borderId="0" xfId="1" applyFont="1" applyBorder="1" applyAlignment="1">
      <alignment horizontal="left" indent="1"/>
    </xf>
    <xf numFmtId="0" fontId="33" fillId="0" borderId="9" xfId="1" applyFont="1" applyBorder="1" applyAlignment="1">
      <alignment horizontal="left" indent="1"/>
    </xf>
    <xf numFmtId="0" fontId="32" fillId="0" borderId="0" xfId="1" applyFont="1" applyBorder="1" applyAlignment="1">
      <alignment horizontal="left" indent="1"/>
    </xf>
    <xf numFmtId="0" fontId="32" fillId="0" borderId="9" xfId="1" applyFont="1" applyBorder="1" applyAlignment="1">
      <alignment horizontal="left" indent="1"/>
    </xf>
    <xf numFmtId="0" fontId="32" fillId="0" borderId="0" xfId="1" applyFont="1" applyAlignment="1">
      <alignment horizontal="left"/>
    </xf>
    <xf numFmtId="0" fontId="22" fillId="0" borderId="0" xfId="1" applyFont="1"/>
    <xf numFmtId="0" fontId="32" fillId="0" borderId="0" xfId="1" applyFont="1" applyAlignment="1">
      <alignment vertical="center"/>
    </xf>
    <xf numFmtId="0" fontId="33" fillId="0" borderId="0" xfId="0" applyFont="1" applyBorder="1"/>
    <xf numFmtId="0" fontId="33" fillId="0" borderId="8" xfId="0" applyFont="1" applyBorder="1" applyAlignment="1">
      <alignment horizontal="left" indent="1"/>
    </xf>
    <xf numFmtId="0" fontId="33" fillId="0" borderId="0" xfId="0" applyFont="1" applyAlignment="1">
      <alignment horizontal="left" indent="1"/>
    </xf>
    <xf numFmtId="0" fontId="33" fillId="0" borderId="9" xfId="0" applyFont="1" applyBorder="1" applyAlignment="1">
      <alignment horizontal="left" indent="1"/>
    </xf>
    <xf numFmtId="0" fontId="32" fillId="0" borderId="0" xfId="0" applyFont="1" applyAlignment="1">
      <alignment horizontal="left" indent="1"/>
    </xf>
    <xf numFmtId="0" fontId="32" fillId="0" borderId="9" xfId="0" applyFont="1" applyBorder="1" applyAlignment="1">
      <alignment horizontal="left" indent="1"/>
    </xf>
    <xf numFmtId="0" fontId="32" fillId="0" borderId="0" xfId="0" applyFont="1" applyAlignment="1">
      <alignment horizontal="left" vertical="top" indent="1"/>
    </xf>
    <xf numFmtId="0" fontId="32" fillId="0" borderId="9" xfId="0" applyFont="1" applyBorder="1" applyAlignment="1">
      <alignment horizontal="left" wrapText="1" indent="1"/>
    </xf>
    <xf numFmtId="0" fontId="32" fillId="0" borderId="0" xfId="1" applyFont="1" applyAlignment="1">
      <alignment horizontal="center" vertical="center" wrapText="1"/>
    </xf>
    <xf numFmtId="0" fontId="33" fillId="0" borderId="0" xfId="1" applyFont="1" applyAlignment="1">
      <alignment horizontal="center" vertical="center" wrapText="1"/>
    </xf>
    <xf numFmtId="0" fontId="32" fillId="0" borderId="0" xfId="1" applyFont="1" applyBorder="1" applyAlignment="1">
      <alignment horizontal="center" vertical="center" wrapText="1"/>
    </xf>
    <xf numFmtId="0" fontId="32" fillId="0" borderId="4" xfId="1" applyFont="1" applyBorder="1" applyAlignment="1">
      <alignment vertical="top" wrapText="1"/>
    </xf>
    <xf numFmtId="0" fontId="32" fillId="0" borderId="0" xfId="1" applyFont="1" applyBorder="1" applyAlignment="1">
      <alignment horizontal="left" vertical="top" wrapText="1"/>
    </xf>
    <xf numFmtId="0" fontId="32" fillId="0" borderId="0" xfId="1" applyFont="1" applyAlignment="1">
      <alignment horizontal="center" vertical="top" wrapText="1"/>
    </xf>
    <xf numFmtId="0" fontId="32" fillId="0" borderId="5" xfId="1" applyFont="1" applyBorder="1" applyAlignment="1">
      <alignment vertical="top" wrapText="1"/>
    </xf>
    <xf numFmtId="0" fontId="33" fillId="0" borderId="0" xfId="1" applyFont="1" applyAlignment="1">
      <alignment horizontal="center" vertical="top" wrapText="1"/>
    </xf>
    <xf numFmtId="0" fontId="33" fillId="0" borderId="5" xfId="1" applyFont="1" applyBorder="1" applyAlignment="1">
      <alignment vertical="top" wrapText="1"/>
    </xf>
    <xf numFmtId="0" fontId="33" fillId="0" borderId="0" xfId="1" applyFont="1" applyBorder="1" applyAlignment="1">
      <alignment horizontal="left" vertical="top" wrapText="1"/>
    </xf>
    <xf numFmtId="0" fontId="32" fillId="0" borderId="0" xfId="1" applyFont="1" applyAlignment="1">
      <alignment horizontal="center"/>
    </xf>
    <xf numFmtId="0" fontId="32" fillId="0" borderId="0" xfId="1" applyFont="1" applyAlignment="1">
      <alignment vertical="top"/>
    </xf>
    <xf numFmtId="0" fontId="32" fillId="0" borderId="0" xfId="1" applyFont="1" applyAlignment="1">
      <alignment horizontal="left" vertical="top"/>
    </xf>
    <xf numFmtId="0" fontId="33" fillId="0" borderId="0" xfId="0" applyFont="1" applyBorder="1" applyAlignment="1">
      <alignment vertical="center"/>
    </xf>
    <xf numFmtId="0" fontId="33" fillId="0" borderId="0" xfId="0" applyFont="1" applyBorder="1" applyAlignment="1">
      <alignment horizontal="center" vertical="center"/>
    </xf>
    <xf numFmtId="49" fontId="33" fillId="0" borderId="0" xfId="0" applyNumberFormat="1" applyFont="1" applyBorder="1" applyAlignment="1">
      <alignment horizontal="center" vertical="center"/>
    </xf>
    <xf numFmtId="0" fontId="32" fillId="0" borderId="0" xfId="0" applyFont="1" applyBorder="1" applyAlignment="1">
      <alignment horizontal="center" vertical="center"/>
    </xf>
    <xf numFmtId="0" fontId="32" fillId="0" borderId="3" xfId="0" applyFont="1" applyBorder="1" applyAlignment="1">
      <alignment horizontal="center" vertical="center" wrapText="1"/>
    </xf>
    <xf numFmtId="0" fontId="32" fillId="0" borderId="4" xfId="0" applyFont="1" applyBorder="1" applyAlignment="1">
      <alignment wrapText="1"/>
    </xf>
    <xf numFmtId="167" fontId="35" fillId="0" borderId="0" xfId="0" applyNumberFormat="1" applyFont="1" applyBorder="1" applyAlignment="1">
      <alignment horizontal="right" vertical="center"/>
    </xf>
    <xf numFmtId="0" fontId="32" fillId="0" borderId="0" xfId="0" applyFont="1" applyBorder="1"/>
    <xf numFmtId="0" fontId="35" fillId="0" borderId="5" xfId="7" applyFont="1" applyFill="1" applyBorder="1" applyAlignment="1">
      <alignment horizontal="left"/>
    </xf>
    <xf numFmtId="166" fontId="32" fillId="0" borderId="0" xfId="0" applyNumberFormat="1" applyFont="1" applyBorder="1" applyAlignment="1">
      <alignment horizontal="right"/>
    </xf>
    <xf numFmtId="165" fontId="32" fillId="0" borderId="0" xfId="0" applyNumberFormat="1" applyFont="1" applyBorder="1" applyAlignment="1">
      <alignment horizontal="right"/>
    </xf>
    <xf numFmtId="0" fontId="35" fillId="0" borderId="5" xfId="7" applyFont="1" applyFill="1" applyBorder="1" applyAlignment="1">
      <alignment horizontal="left" wrapText="1"/>
    </xf>
    <xf numFmtId="0" fontId="36" fillId="0" borderId="5" xfId="7" applyFont="1" applyFill="1" applyBorder="1" applyAlignment="1">
      <alignment horizontal="left" vertical="center"/>
    </xf>
    <xf numFmtId="166" fontId="33" fillId="0" borderId="0" xfId="0" applyNumberFormat="1" applyFont="1" applyBorder="1" applyAlignment="1">
      <alignment horizontal="right" vertical="center"/>
    </xf>
    <xf numFmtId="165" fontId="33" fillId="0" borderId="0" xfId="0" applyNumberFormat="1" applyFont="1" applyBorder="1" applyAlignment="1">
      <alignment horizontal="right" vertical="center"/>
    </xf>
    <xf numFmtId="0" fontId="36" fillId="0" borderId="5" xfId="7" applyFont="1" applyFill="1" applyBorder="1" applyAlignment="1">
      <alignment horizontal="left" wrapText="1"/>
    </xf>
    <xf numFmtId="166" fontId="33" fillId="0" borderId="0" xfId="0" applyNumberFormat="1" applyFont="1" applyBorder="1" applyAlignment="1">
      <alignment horizontal="right"/>
    </xf>
    <xf numFmtId="165" fontId="33" fillId="0" borderId="0" xfId="0" applyNumberFormat="1" applyFont="1" applyBorder="1" applyAlignment="1">
      <alignment horizontal="right"/>
    </xf>
    <xf numFmtId="0" fontId="25" fillId="0" borderId="0" xfId="0" applyFont="1" applyBorder="1" applyAlignment="1">
      <alignment horizontal="center" wrapText="1"/>
    </xf>
    <xf numFmtId="167" fontId="36" fillId="0" borderId="0" xfId="0" applyNumberFormat="1" applyFont="1" applyBorder="1" applyAlignment="1">
      <alignment horizontal="right" vertical="center"/>
    </xf>
    <xf numFmtId="167" fontId="35" fillId="0" borderId="0" xfId="0" applyNumberFormat="1" applyFont="1" applyBorder="1" applyAlignment="1">
      <alignment horizontal="right"/>
    </xf>
    <xf numFmtId="172" fontId="35" fillId="0" borderId="0" xfId="0" applyNumberFormat="1" applyFont="1" applyBorder="1" applyAlignment="1">
      <alignment horizontal="right"/>
    </xf>
    <xf numFmtId="172" fontId="36" fillId="0" borderId="0" xfId="0" applyNumberFormat="1" applyFont="1" applyBorder="1" applyAlignment="1">
      <alignment horizontal="right" vertical="center"/>
    </xf>
    <xf numFmtId="167" fontId="36" fillId="0" borderId="0" xfId="0" applyNumberFormat="1" applyFont="1" applyBorder="1" applyAlignment="1">
      <alignment horizontal="right"/>
    </xf>
    <xf numFmtId="172" fontId="36" fillId="0" borderId="0" xfId="0" applyNumberFormat="1" applyFont="1" applyBorder="1" applyAlignment="1">
      <alignment horizontal="right"/>
    </xf>
    <xf numFmtId="0" fontId="33" fillId="0" borderId="4" xfId="0" applyFont="1" applyBorder="1" applyAlignment="1">
      <alignment vertical="center" wrapText="1"/>
    </xf>
    <xf numFmtId="0" fontId="32" fillId="0" borderId="0" xfId="0" applyFont="1" applyBorder="1" applyAlignment="1">
      <alignment vertical="center"/>
    </xf>
    <xf numFmtId="0" fontId="32" fillId="0" borderId="0" xfId="0" applyFont="1" applyBorder="1" applyAlignment="1"/>
    <xf numFmtId="0" fontId="33" fillId="0" borderId="0" xfId="0" applyFont="1" applyBorder="1" applyAlignment="1"/>
    <xf numFmtId="0" fontId="37" fillId="0" borderId="0" xfId="0" applyFont="1" applyBorder="1" applyAlignment="1">
      <alignment horizontal="center" vertical="center" wrapText="1"/>
    </xf>
    <xf numFmtId="0" fontId="32" fillId="0" borderId="0" xfId="0" applyFont="1"/>
    <xf numFmtId="0" fontId="25" fillId="0" borderId="0" xfId="0" applyFont="1"/>
    <xf numFmtId="0" fontId="32" fillId="0" borderId="0" xfId="0" applyNumberFormat="1" applyFont="1" applyBorder="1" applyAlignment="1">
      <alignment horizontal="center" vertical="center"/>
    </xf>
    <xf numFmtId="0" fontId="32" fillId="0" borderId="0" xfId="0" applyNumberFormat="1" applyFont="1" applyBorder="1"/>
    <xf numFmtId="0" fontId="32" fillId="0" borderId="0" xfId="0" applyNumberFormat="1" applyFont="1" applyBorder="1" applyAlignment="1">
      <alignment vertical="center"/>
    </xf>
    <xf numFmtId="0" fontId="33" fillId="0" borderId="0" xfId="0" applyNumberFormat="1" applyFont="1" applyBorder="1" applyAlignment="1">
      <alignment vertical="center"/>
    </xf>
    <xf numFmtId="0" fontId="32" fillId="0" borderId="0" xfId="0" applyNumberFormat="1" applyFont="1" applyBorder="1" applyAlignment="1"/>
    <xf numFmtId="0" fontId="33" fillId="0" borderId="0" xfId="0" applyNumberFormat="1" applyFont="1" applyBorder="1" applyAlignment="1"/>
    <xf numFmtId="166" fontId="32" fillId="0" borderId="2" xfId="0" applyNumberFormat="1" applyFont="1" applyBorder="1" applyAlignment="1">
      <alignment horizontal="center" vertical="center" wrapText="1"/>
    </xf>
    <xf numFmtId="166" fontId="32" fillId="0" borderId="3" xfId="0" applyNumberFormat="1" applyFont="1" applyBorder="1" applyAlignment="1">
      <alignment horizontal="center" vertical="center" wrapText="1"/>
    </xf>
    <xf numFmtId="166" fontId="32" fillId="0" borderId="1" xfId="0" applyNumberFormat="1" applyFont="1" applyBorder="1" applyAlignment="1">
      <alignment horizontal="center" vertical="center" wrapText="1"/>
    </xf>
    <xf numFmtId="0" fontId="38" fillId="0" borderId="0" xfId="7" applyFont="1" applyAlignment="1">
      <alignment vertical="top"/>
    </xf>
    <xf numFmtId="0" fontId="38" fillId="0" borderId="0" xfId="7" applyFont="1"/>
    <xf numFmtId="0" fontId="32" fillId="0" borderId="2" xfId="7" applyFont="1" applyFill="1" applyBorder="1" applyAlignment="1">
      <alignment horizontal="center" vertical="center" wrapText="1"/>
    </xf>
    <xf numFmtId="0" fontId="32" fillId="0" borderId="3" xfId="7" applyFont="1" applyBorder="1" applyAlignment="1">
      <alignment horizontal="center" wrapText="1"/>
    </xf>
    <xf numFmtId="0" fontId="32" fillId="0" borderId="2" xfId="7" applyFont="1" applyBorder="1" applyAlignment="1">
      <alignment horizontal="center" wrapText="1"/>
    </xf>
    <xf numFmtId="0" fontId="38" fillId="0" borderId="0" xfId="7" applyFont="1" applyBorder="1"/>
    <xf numFmtId="0" fontId="38" fillId="0" borderId="5" xfId="7" applyFont="1" applyFill="1" applyBorder="1" applyAlignment="1">
      <alignment horizontal="left"/>
    </xf>
    <xf numFmtId="0" fontId="38" fillId="0" borderId="5" xfId="7" applyFont="1" applyBorder="1" applyAlignment="1">
      <alignment horizontal="left"/>
    </xf>
    <xf numFmtId="166" fontId="38" fillId="0" borderId="0" xfId="7" applyNumberFormat="1" applyFont="1" applyBorder="1" applyAlignment="1">
      <alignment horizontal="right"/>
    </xf>
    <xf numFmtId="0" fontId="38" fillId="0" borderId="5" xfId="7" applyFont="1" applyBorder="1" applyAlignment="1">
      <alignment horizontal="left" wrapText="1"/>
    </xf>
    <xf numFmtId="0" fontId="31" fillId="0" borderId="5" xfId="7" applyFont="1" applyBorder="1" applyAlignment="1">
      <alignment horizontal="left" vertical="center"/>
    </xf>
    <xf numFmtId="166" fontId="31" fillId="0" borderId="0" xfId="7" applyNumberFormat="1" applyFont="1" applyBorder="1" applyAlignment="1">
      <alignment horizontal="right" vertical="center"/>
    </xf>
    <xf numFmtId="0" fontId="31" fillId="0" borderId="0" xfId="7" applyFont="1" applyAlignment="1">
      <alignment vertical="center"/>
    </xf>
    <xf numFmtId="0" fontId="31" fillId="0" borderId="5" xfId="7" applyFont="1" applyBorder="1" applyAlignment="1">
      <alignment horizontal="left" wrapText="1"/>
    </xf>
    <xf numFmtId="166" fontId="31" fillId="0" borderId="0" xfId="7" applyNumberFormat="1" applyFont="1" applyBorder="1" applyAlignment="1">
      <alignment horizontal="right"/>
    </xf>
    <xf numFmtId="0" fontId="31" fillId="0" borderId="0" xfId="7" applyFont="1"/>
    <xf numFmtId="0" fontId="38" fillId="0" borderId="5" xfId="5" applyFont="1" applyFill="1" applyBorder="1" applyAlignment="1">
      <alignment wrapText="1"/>
    </xf>
    <xf numFmtId="165" fontId="38" fillId="0" borderId="0" xfId="7" applyNumberFormat="1" applyFont="1" applyBorder="1" applyAlignment="1">
      <alignment horizontal="right"/>
    </xf>
    <xf numFmtId="165" fontId="31" fillId="0" borderId="0" xfId="7" applyNumberFormat="1" applyFont="1" applyBorder="1" applyAlignment="1">
      <alignment horizontal="right"/>
    </xf>
    <xf numFmtId="165" fontId="31" fillId="0" borderId="0" xfId="7" applyNumberFormat="1" applyFont="1" applyBorder="1" applyAlignment="1">
      <alignment horizontal="right" vertical="center"/>
    </xf>
    <xf numFmtId="0" fontId="38" fillId="0" borderId="0" xfId="7" applyFont="1" applyAlignment="1">
      <alignment horizontal="left"/>
    </xf>
    <xf numFmtId="164" fontId="38" fillId="0" borderId="0" xfId="7" applyNumberFormat="1" applyFont="1" applyAlignment="1">
      <alignment horizontal="right"/>
    </xf>
    <xf numFmtId="0" fontId="31" fillId="0" borderId="0" xfId="7" applyFont="1" applyAlignment="1">
      <alignment horizontal="center"/>
    </xf>
    <xf numFmtId="169" fontId="38" fillId="0" borderId="0" xfId="7" applyNumberFormat="1" applyFont="1" applyAlignment="1">
      <alignment horizontal="center"/>
    </xf>
    <xf numFmtId="0" fontId="40" fillId="0" borderId="1" xfId="1" applyNumberFormat="1" applyFont="1" applyFill="1" applyBorder="1" applyAlignment="1">
      <alignment horizontal="center" vertical="center"/>
    </xf>
    <xf numFmtId="0" fontId="39" fillId="0" borderId="0" xfId="7" applyFont="1" applyFill="1" applyAlignment="1"/>
    <xf numFmtId="0" fontId="39" fillId="0" borderId="0" xfId="7" applyFont="1" applyAlignment="1"/>
    <xf numFmtId="0" fontId="39" fillId="0" borderId="0" xfId="7" applyFont="1"/>
    <xf numFmtId="0" fontId="40" fillId="0" borderId="2" xfId="1" applyNumberFormat="1" applyFont="1" applyFill="1" applyBorder="1" applyAlignment="1">
      <alignment horizontal="center" vertical="center" wrapText="1"/>
    </xf>
    <xf numFmtId="0" fontId="25" fillId="0" borderId="2" xfId="1" applyNumberFormat="1" applyFont="1" applyFill="1" applyBorder="1" applyAlignment="1">
      <alignment horizontal="center" vertical="center"/>
    </xf>
    <xf numFmtId="0" fontId="25" fillId="0" borderId="2" xfId="1" applyNumberFormat="1" applyFont="1" applyFill="1" applyBorder="1" applyAlignment="1">
      <alignment horizontal="center" vertical="center" wrapText="1"/>
    </xf>
    <xf numFmtId="0" fontId="25" fillId="0" borderId="2" xfId="1" applyNumberFormat="1" applyFont="1" applyBorder="1" applyAlignment="1">
      <alignment horizontal="center" vertical="center"/>
    </xf>
    <xf numFmtId="0" fontId="25" fillId="0" borderId="3" xfId="1" applyNumberFormat="1" applyFont="1" applyBorder="1" applyAlignment="1">
      <alignment horizontal="center" vertical="center" wrapText="1"/>
    </xf>
    <xf numFmtId="0" fontId="25" fillId="0" borderId="1" xfId="1" applyNumberFormat="1" applyFont="1" applyBorder="1" applyAlignment="1">
      <alignment horizontal="center" vertical="center"/>
    </xf>
    <xf numFmtId="0" fontId="25" fillId="0" borderId="2" xfId="1" applyNumberFormat="1" applyFont="1" applyBorder="1" applyAlignment="1">
      <alignment horizontal="center" vertical="center" wrapText="1"/>
    </xf>
    <xf numFmtId="0" fontId="25" fillId="0" borderId="3" xfId="1" applyNumberFormat="1" applyFont="1" applyBorder="1" applyAlignment="1">
      <alignment horizontal="center" vertical="center"/>
    </xf>
    <xf numFmtId="0" fontId="39" fillId="0" borderId="0" xfId="7" applyFont="1" applyBorder="1"/>
    <xf numFmtId="166" fontId="25" fillId="0" borderId="2" xfId="0" applyNumberFormat="1" applyFont="1" applyBorder="1" applyAlignment="1">
      <alignment horizontal="center" vertical="center" wrapText="1"/>
    </xf>
    <xf numFmtId="166" fontId="25" fillId="0" borderId="3" xfId="0" applyNumberFormat="1" applyFont="1" applyBorder="1" applyAlignment="1">
      <alignment horizontal="center" vertical="center" wrapText="1"/>
    </xf>
    <xf numFmtId="166" fontId="25" fillId="0" borderId="1" xfId="0" applyNumberFormat="1" applyFont="1" applyBorder="1" applyAlignment="1">
      <alignment horizontal="center" vertical="center" wrapText="1"/>
    </xf>
    <xf numFmtId="0" fontId="32" fillId="0" borderId="1"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20" fillId="0" borderId="0" xfId="1" applyFont="1" applyAlignment="1">
      <alignment vertical="center" wrapText="1"/>
    </xf>
    <xf numFmtId="0" fontId="20" fillId="0" borderId="0" xfId="1" applyNumberFormat="1" applyFont="1" applyAlignment="1">
      <alignment vertical="center"/>
    </xf>
    <xf numFmtId="0" fontId="12" fillId="0" borderId="0" xfId="6" applyFont="1" applyAlignment="1">
      <alignment horizontal="left" vertical="center"/>
    </xf>
    <xf numFmtId="0" fontId="8" fillId="0" borderId="16" xfId="6" applyFont="1" applyBorder="1" applyAlignment="1">
      <alignment horizontal="center" vertical="center" wrapText="1"/>
    </xf>
    <xf numFmtId="0" fontId="14" fillId="0" borderId="17" xfId="8" applyFont="1" applyBorder="1" applyAlignment="1">
      <alignment horizontal="left" vertical="center" wrapText="1"/>
    </xf>
    <xf numFmtId="0" fontId="15" fillId="0" borderId="17" xfId="8" applyFont="1" applyBorder="1" applyAlignment="1">
      <alignment horizontal="right" vertical="center" wrapText="1"/>
    </xf>
    <xf numFmtId="0" fontId="10" fillId="0" borderId="0" xfId="1" applyFont="1" applyBorder="1" applyAlignment="1">
      <alignment horizontal="center" vertical="center" wrapText="1"/>
    </xf>
    <xf numFmtId="0" fontId="16" fillId="0" borderId="0" xfId="6" applyFont="1" applyAlignment="1">
      <alignment vertical="center"/>
    </xf>
    <xf numFmtId="0" fontId="16" fillId="0" borderId="0" xfId="6" applyFont="1" applyAlignment="1">
      <alignment horizontal="left" vertical="center"/>
    </xf>
    <xf numFmtId="0" fontId="16" fillId="0" borderId="0" xfId="6" applyFont="1" applyAlignment="1">
      <alignment vertical="center" wrapText="1"/>
    </xf>
    <xf numFmtId="0" fontId="17" fillId="0" borderId="0" xfId="6" quotePrefix="1" applyNumberFormat="1" applyFont="1" applyAlignment="1">
      <alignment horizontal="left"/>
    </xf>
    <xf numFmtId="0" fontId="17" fillId="0" borderId="0" xfId="6" applyNumberFormat="1" applyFont="1" applyAlignment="1">
      <alignment horizontal="left"/>
    </xf>
    <xf numFmtId="49" fontId="11" fillId="0" borderId="0" xfId="6" quotePrefix="1" applyNumberFormat="1" applyFont="1" applyAlignment="1">
      <alignment horizontal="left"/>
    </xf>
    <xf numFmtId="0" fontId="9" fillId="0" borderId="0" xfId="6" applyFont="1" applyBorder="1" applyAlignment="1">
      <alignment horizontal="center" vertical="center"/>
    </xf>
    <xf numFmtId="0" fontId="9" fillId="0" borderId="0" xfId="6" applyFont="1" applyAlignment="1">
      <alignment horizontal="right"/>
    </xf>
    <xf numFmtId="0" fontId="18" fillId="0" borderId="18" xfId="6" applyFont="1" applyBorder="1" applyAlignment="1">
      <alignment horizontal="right"/>
    </xf>
    <xf numFmtId="0" fontId="9" fillId="0" borderId="19" xfId="6" applyFont="1" applyBorder="1" applyAlignment="1">
      <alignment horizontal="center" vertical="center"/>
    </xf>
    <xf numFmtId="49" fontId="9" fillId="0" borderId="0" xfId="6" applyNumberFormat="1" applyFont="1" applyAlignment="1">
      <alignment horizontal="left" vertical="center"/>
    </xf>
    <xf numFmtId="0" fontId="9" fillId="0" borderId="0" xfId="6" applyFont="1" applyBorder="1" applyAlignment="1">
      <alignment horizontal="left" vertical="center"/>
    </xf>
    <xf numFmtId="0" fontId="9" fillId="0" borderId="18" xfId="6" applyFont="1" applyBorder="1" applyAlignment="1">
      <alignment horizontal="center" vertical="center"/>
    </xf>
    <xf numFmtId="0" fontId="18" fillId="0" borderId="0" xfId="6" applyFont="1" applyAlignment="1">
      <alignment horizontal="center" vertical="center"/>
    </xf>
    <xf numFmtId="0" fontId="9" fillId="0" borderId="0" xfId="6" applyFont="1" applyAlignment="1">
      <alignment horizontal="center" vertical="center"/>
    </xf>
    <xf numFmtId="0" fontId="9" fillId="0" borderId="0" xfId="6" applyFont="1" applyAlignment="1">
      <alignment horizontal="left" vertical="center"/>
    </xf>
    <xf numFmtId="0" fontId="7" fillId="0" borderId="0" xfId="6" applyFont="1" applyAlignment="1">
      <alignment horizontal="left" wrapText="1"/>
    </xf>
    <xf numFmtId="49" fontId="9" fillId="0" borderId="0" xfId="6" applyNumberFormat="1" applyFont="1" applyAlignment="1">
      <alignment horizontal="center" vertical="center"/>
    </xf>
    <xf numFmtId="0" fontId="20" fillId="0" borderId="0" xfId="1" applyFont="1" applyAlignment="1">
      <alignment vertical="center" wrapText="1"/>
    </xf>
    <xf numFmtId="0" fontId="23" fillId="0" borderId="0" xfId="1" applyFont="1" applyAlignment="1">
      <alignment horizontal="left" vertical="center"/>
    </xf>
    <xf numFmtId="0" fontId="13" fillId="0" borderId="0" xfId="1" applyNumberFormat="1" applyFont="1" applyAlignment="1">
      <alignment vertical="center"/>
    </xf>
    <xf numFmtId="0" fontId="32" fillId="0" borderId="10" xfId="1" applyFont="1" applyBorder="1" applyAlignment="1">
      <alignment horizontal="center" vertical="center"/>
    </xf>
    <xf numFmtId="0" fontId="32" fillId="0" borderId="11" xfId="1" applyFont="1" applyBorder="1" applyAlignment="1">
      <alignment horizontal="center" vertical="center"/>
    </xf>
    <xf numFmtId="0" fontId="32" fillId="0" borderId="8" xfId="1" applyFont="1" applyBorder="1" applyAlignment="1">
      <alignment horizontal="center" vertical="center"/>
    </xf>
    <xf numFmtId="0" fontId="32" fillId="0" borderId="12" xfId="1" applyFont="1" applyBorder="1" applyAlignment="1">
      <alignment horizontal="center" vertical="center"/>
    </xf>
    <xf numFmtId="0" fontId="34" fillId="0" borderId="14" xfId="1" applyFont="1" applyBorder="1" applyAlignment="1">
      <alignment horizontal="left" vertical="center"/>
    </xf>
    <xf numFmtId="0" fontId="32" fillId="0" borderId="10" xfId="0" applyFont="1" applyBorder="1" applyAlignment="1">
      <alignment horizontal="center" vertical="center"/>
    </xf>
    <xf numFmtId="0" fontId="32" fillId="0" borderId="11" xfId="0" applyFont="1" applyBorder="1" applyAlignment="1">
      <alignment horizontal="center" vertical="center"/>
    </xf>
    <xf numFmtId="0" fontId="32" fillId="0" borderId="8" xfId="0" applyFont="1" applyBorder="1" applyAlignment="1">
      <alignment horizontal="center" vertical="center"/>
    </xf>
    <xf numFmtId="0" fontId="32" fillId="0" borderId="12" xfId="0" applyFont="1" applyBorder="1" applyAlignment="1">
      <alignment horizontal="center" vertical="center"/>
    </xf>
    <xf numFmtId="0" fontId="21" fillId="0" borderId="14" xfId="1" applyFont="1" applyBorder="1" applyAlignment="1">
      <alignment horizontal="left" vertical="center"/>
    </xf>
    <xf numFmtId="0" fontId="34" fillId="0" borderId="0" xfId="1" applyFont="1" applyBorder="1" applyAlignment="1">
      <alignment horizontal="left" vertical="center"/>
    </xf>
    <xf numFmtId="0" fontId="32" fillId="0" borderId="10" xfId="1" applyFont="1" applyBorder="1" applyAlignment="1">
      <alignment horizontal="center" vertical="center" wrapText="1"/>
    </xf>
    <xf numFmtId="0" fontId="32" fillId="0" borderId="11" xfId="0" applyFont="1" applyBorder="1" applyAlignment="1">
      <alignment horizontal="center" vertical="center" wrapText="1"/>
    </xf>
    <xf numFmtId="0" fontId="32" fillId="0" borderId="4" xfId="1" applyFont="1" applyBorder="1" applyAlignment="1">
      <alignment horizontal="center" vertical="center" wrapText="1"/>
    </xf>
    <xf numFmtId="0" fontId="32" fillId="0" borderId="13" xfId="0" applyFont="1" applyBorder="1" applyAlignment="1">
      <alignment horizontal="center" vertical="center" wrapText="1"/>
    </xf>
    <xf numFmtId="0" fontId="32" fillId="0" borderId="8" xfId="1" applyFont="1" applyBorder="1" applyAlignment="1">
      <alignment horizontal="center" vertical="center" wrapText="1"/>
    </xf>
    <xf numFmtId="0" fontId="32" fillId="0" borderId="12"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xf>
    <xf numFmtId="1" fontId="32" fillId="0" borderId="2" xfId="0" applyNumberFormat="1" applyFont="1" applyBorder="1" applyAlignment="1">
      <alignment horizontal="center" vertical="center" wrapText="1"/>
    </xf>
    <xf numFmtId="1" fontId="32" fillId="0" borderId="3"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3" fillId="0" borderId="9" xfId="0" applyNumberFormat="1" applyFont="1" applyBorder="1" applyAlignment="1">
      <alignment horizontal="center" vertical="center"/>
    </xf>
    <xf numFmtId="0" fontId="33" fillId="0" borderId="0" xfId="0" applyNumberFormat="1" applyFont="1" applyBorder="1" applyAlignment="1">
      <alignment horizontal="center" vertical="center"/>
    </xf>
    <xf numFmtId="0" fontId="33" fillId="0" borderId="8" xfId="0" applyFont="1" applyBorder="1" applyAlignment="1">
      <alignment horizontal="center" vertical="center" wrapText="1"/>
    </xf>
    <xf numFmtId="0" fontId="33" fillId="0" borderId="7" xfId="0" applyFont="1" applyBorder="1" applyAlignment="1">
      <alignment horizontal="center" vertical="center" wrapText="1"/>
    </xf>
    <xf numFmtId="168" fontId="33" fillId="0" borderId="2" xfId="0" applyNumberFormat="1" applyFont="1" applyBorder="1" applyAlignment="1">
      <alignment horizontal="center" vertical="center" wrapText="1"/>
    </xf>
    <xf numFmtId="168" fontId="33" fillId="0" borderId="3" xfId="0" applyNumberFormat="1" applyFont="1" applyBorder="1" applyAlignment="1">
      <alignment horizontal="center" vertical="center" wrapText="1"/>
    </xf>
    <xf numFmtId="168" fontId="33" fillId="0" borderId="1"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3" xfId="0" applyNumberFormat="1" applyFont="1" applyBorder="1" applyAlignment="1">
      <alignment horizontal="center" vertical="center" wrapText="1"/>
    </xf>
    <xf numFmtId="0" fontId="32" fillId="0" borderId="1" xfId="0" applyFont="1" applyBorder="1" applyAlignment="1">
      <alignment horizontal="center" vertical="center"/>
    </xf>
    <xf numFmtId="0" fontId="32" fillId="0" borderId="3" xfId="0" applyFont="1" applyBorder="1" applyAlignment="1">
      <alignment horizontal="center" vertical="center"/>
    </xf>
    <xf numFmtId="166" fontId="32" fillId="0" borderId="2" xfId="0" applyNumberFormat="1" applyFont="1" applyBorder="1" applyAlignment="1">
      <alignment horizontal="center" vertical="center" wrapText="1"/>
    </xf>
    <xf numFmtId="0" fontId="33" fillId="0" borderId="1" xfId="0" applyNumberFormat="1" applyFont="1" applyBorder="1" applyAlignment="1">
      <alignment horizontal="center" vertical="center" wrapText="1"/>
    </xf>
    <xf numFmtId="0" fontId="33" fillId="0" borderId="1" xfId="0" applyNumberFormat="1" applyFont="1" applyBorder="1" applyAlignment="1">
      <alignment vertical="center"/>
    </xf>
    <xf numFmtId="0" fontId="33" fillId="0" borderId="2" xfId="0" applyNumberFormat="1" applyFont="1" applyBorder="1" applyAlignment="1">
      <alignment vertical="center"/>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2" fillId="0" borderId="1" xfId="0" applyNumberFormat="1" applyFont="1" applyBorder="1" applyAlignment="1">
      <alignment horizontal="center" vertical="center" wrapText="1"/>
    </xf>
    <xf numFmtId="0" fontId="32" fillId="0" borderId="2" xfId="0"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33" fillId="0" borderId="6" xfId="0" applyNumberFormat="1" applyFont="1" applyBorder="1" applyAlignment="1">
      <alignment horizontal="center" vertical="center" wrapText="1"/>
    </xf>
    <xf numFmtId="0" fontId="33" fillId="0" borderId="7" xfId="0" applyNumberFormat="1" applyFont="1" applyBorder="1" applyAlignment="1">
      <alignment horizontal="left" vertical="center"/>
    </xf>
    <xf numFmtId="0" fontId="33" fillId="0" borderId="10" xfId="0" applyNumberFormat="1" applyFont="1" applyBorder="1" applyAlignment="1">
      <alignment horizontal="left" vertical="center"/>
    </xf>
    <xf numFmtId="0" fontId="33" fillId="0" borderId="14" xfId="0" applyNumberFormat="1" applyFont="1" applyBorder="1" applyAlignment="1">
      <alignment horizontal="left" vertical="center"/>
    </xf>
    <xf numFmtId="0" fontId="33" fillId="0" borderId="11" xfId="0" applyNumberFormat="1" applyFont="1" applyBorder="1" applyAlignment="1">
      <alignment horizontal="left" vertical="center"/>
    </xf>
    <xf numFmtId="0" fontId="32" fillId="0" borderId="15" xfId="0" applyFont="1" applyBorder="1" applyAlignment="1">
      <alignment horizontal="center" vertical="center" wrapText="1"/>
    </xf>
    <xf numFmtId="0" fontId="32" fillId="0" borderId="5" xfId="0" applyFont="1" applyBorder="1" applyAlignment="1">
      <alignment horizontal="center" vertical="center"/>
    </xf>
    <xf numFmtId="0" fontId="32" fillId="0" borderId="13" xfId="0" applyFont="1" applyBorder="1" applyAlignment="1">
      <alignment horizontal="center" vertical="center"/>
    </xf>
    <xf numFmtId="0" fontId="33" fillId="0" borderId="8" xfId="0" applyNumberFormat="1" applyFont="1" applyBorder="1" applyAlignment="1">
      <alignment horizontal="center" vertical="center" wrapText="1"/>
    </xf>
    <xf numFmtId="0" fontId="33" fillId="0" borderId="7" xfId="0" applyNumberFormat="1" applyFont="1" applyBorder="1" applyAlignment="1">
      <alignment horizontal="center" vertical="center" wrapText="1"/>
    </xf>
    <xf numFmtId="0" fontId="33" fillId="0" borderId="12" xfId="0" applyNumberFormat="1" applyFont="1" applyBorder="1" applyAlignment="1">
      <alignment horizontal="center" vertical="center" wrapText="1"/>
    </xf>
    <xf numFmtId="0" fontId="33" fillId="0" borderId="14" xfId="0" applyNumberFormat="1" applyFont="1" applyBorder="1" applyAlignment="1">
      <alignment horizontal="center" vertical="center" wrapText="1"/>
    </xf>
    <xf numFmtId="0" fontId="33" fillId="0" borderId="6" xfId="0" applyNumberFormat="1" applyFont="1" applyBorder="1" applyAlignment="1">
      <alignment horizontal="left" vertical="center"/>
    </xf>
    <xf numFmtId="0" fontId="33" fillId="0" borderId="7" xfId="0" applyNumberFormat="1" applyFont="1" applyBorder="1" applyAlignment="1">
      <alignment horizontal="center" vertical="center"/>
    </xf>
    <xf numFmtId="0" fontId="33" fillId="0" borderId="14" xfId="0" applyNumberFormat="1" applyFont="1" applyBorder="1" applyAlignment="1">
      <alignment horizontal="center" vertical="center"/>
    </xf>
    <xf numFmtId="0" fontId="33" fillId="0" borderId="8" xfId="1" applyNumberFormat="1" applyFont="1" applyBorder="1" applyAlignment="1">
      <alignment horizontal="center" vertical="center"/>
    </xf>
    <xf numFmtId="0" fontId="33" fillId="0" borderId="7" xfId="1" applyNumberFormat="1" applyFont="1" applyBorder="1" applyAlignment="1">
      <alignment horizontal="center" vertical="center"/>
    </xf>
    <xf numFmtId="0" fontId="32" fillId="0" borderId="2" xfId="7" applyFont="1" applyBorder="1" applyAlignment="1">
      <alignment horizontal="center" vertical="center" wrapText="1"/>
    </xf>
    <xf numFmtId="0" fontId="32" fillId="0" borderId="3" xfId="7" applyFont="1" applyBorder="1" applyAlignment="1">
      <alignment horizontal="center" vertical="center" wrapText="1"/>
    </xf>
    <xf numFmtId="0" fontId="32" fillId="0" borderId="1" xfId="7" applyFont="1" applyBorder="1" applyAlignment="1">
      <alignment horizontal="center" vertical="center" wrapText="1"/>
    </xf>
    <xf numFmtId="0" fontId="31" fillId="0" borderId="1" xfId="7" applyFont="1" applyBorder="1" applyAlignment="1">
      <alignment horizontal="center" vertical="center" wrapText="1"/>
    </xf>
    <xf numFmtId="0" fontId="31" fillId="0" borderId="2" xfId="7" applyFont="1" applyBorder="1" applyAlignment="1">
      <alignment horizontal="center" vertical="center" wrapText="1"/>
    </xf>
    <xf numFmtId="0" fontId="31" fillId="0" borderId="3" xfId="7" applyFont="1" applyBorder="1" applyAlignment="1">
      <alignment horizontal="center" vertical="center" wrapText="1"/>
    </xf>
    <xf numFmtId="0" fontId="31" fillId="0" borderId="1" xfId="7" applyFont="1" applyBorder="1" applyAlignment="1">
      <alignment horizontal="left" vertical="center" wrapText="1"/>
    </xf>
    <xf numFmtId="0" fontId="31" fillId="0" borderId="2" xfId="7" applyFont="1" applyBorder="1" applyAlignment="1">
      <alignment horizontal="left" vertical="center" wrapText="1"/>
    </xf>
    <xf numFmtId="169" fontId="32" fillId="0" borderId="2" xfId="7" applyNumberFormat="1" applyFont="1" applyFill="1" applyBorder="1" applyAlignment="1">
      <alignment horizontal="center" vertical="center" wrapText="1"/>
    </xf>
    <xf numFmtId="0" fontId="32" fillId="0" borderId="2" xfId="7" applyFont="1" applyFill="1" applyBorder="1" applyAlignment="1">
      <alignment horizontal="center" vertical="center" wrapText="1"/>
    </xf>
    <xf numFmtId="0" fontId="38" fillId="0" borderId="1" xfId="7" applyFont="1" applyFill="1" applyBorder="1" applyAlignment="1">
      <alignment horizontal="center" vertical="center" wrapText="1"/>
    </xf>
    <xf numFmtId="0" fontId="38" fillId="0" borderId="2" xfId="7" applyFont="1" applyFill="1" applyBorder="1" applyAlignment="1">
      <alignment horizontal="center" vertical="center" wrapText="1"/>
    </xf>
    <xf numFmtId="166" fontId="33" fillId="0" borderId="8" xfId="0" applyNumberFormat="1" applyFont="1" applyBorder="1" applyAlignment="1">
      <alignment horizontal="center" vertical="center" wrapText="1"/>
    </xf>
    <xf numFmtId="166" fontId="33" fillId="0" borderId="7" xfId="0" applyNumberFormat="1" applyFont="1" applyBorder="1" applyAlignment="1">
      <alignment horizontal="center" vertical="center" wrapText="1"/>
    </xf>
    <xf numFmtId="166" fontId="32" fillId="0" borderId="2" xfId="0" applyNumberFormat="1" applyFont="1" applyBorder="1" applyAlignment="1">
      <alignment horizontal="center" vertical="center"/>
    </xf>
    <xf numFmtId="166" fontId="32" fillId="0" borderId="3" xfId="0" applyNumberFormat="1" applyFont="1" applyBorder="1" applyAlignment="1">
      <alignment horizontal="center" vertical="center" wrapText="1"/>
    </xf>
    <xf numFmtId="166" fontId="32" fillId="0" borderId="1" xfId="0" applyNumberFormat="1" applyFont="1" applyBorder="1" applyAlignment="1">
      <alignment horizontal="center" vertical="center" wrapText="1"/>
    </xf>
    <xf numFmtId="0" fontId="41" fillId="0" borderId="16" xfId="6" applyFont="1" applyBorder="1" applyAlignment="1">
      <alignment horizontal="left" wrapText="1"/>
    </xf>
  </cellXfs>
  <cellStyles count="13">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4" xfId="8"/>
    <cellStyle name="Standard 4 2" xfId="9"/>
    <cellStyle name="Standard 5" xfId="10"/>
    <cellStyle name="Standard 5 2" xfId="11"/>
    <cellStyle name="Standard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483054</xdr:rowOff>
    </xdr:from>
    <xdr:to>
      <xdr:col>0</xdr:col>
      <xdr:colOff>6156000</xdr:colOff>
      <xdr:row>62</xdr:row>
      <xdr:rowOff>68035</xdr:rowOff>
    </xdr:to>
    <xdr:sp macro="" textlink="">
      <xdr:nvSpPr>
        <xdr:cNvPr id="2" name="Textfeld 1"/>
        <xdr:cNvSpPr txBox="1"/>
      </xdr:nvSpPr>
      <xdr:spPr>
        <a:xfrm>
          <a:off x="0" y="483054"/>
          <a:ext cx="6156000" cy="9130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Der vorliegende Bericht enthält die statistisch aufbereiteten Ergebnisse der Jahresrechnung </a:t>
          </a:r>
          <a:r>
            <a:rPr lang="de-DE" sz="950">
              <a:effectLst/>
              <a:latin typeface="+mn-lt"/>
              <a:ea typeface="Calibri"/>
            </a:rPr>
            <a:t>der kommunalen Kernhaus­halte </a:t>
          </a:r>
          <a:r>
            <a:rPr lang="de-DE" sz="950">
              <a:solidFill>
                <a:schemeClr val="dk1"/>
              </a:solidFill>
              <a:effectLst/>
              <a:latin typeface="+mn-lt"/>
              <a:ea typeface="+mn-ea"/>
              <a:cs typeface="Arial" pitchFamily="34" charset="0"/>
            </a:rPr>
            <a:t>der Gemeinden und Gemeindeverbände für das Rechnungsjahr 2020.</a:t>
          </a:r>
        </a:p>
        <a:p>
          <a:r>
            <a:rPr lang="de-DE" sz="950">
              <a:solidFill>
                <a:schemeClr val="dk1"/>
              </a:solidFill>
              <a:effectLst/>
              <a:latin typeface="+mn-lt"/>
              <a:ea typeface="+mn-ea"/>
              <a:cs typeface="Arial" pitchFamily="34" charset="0"/>
            </a:rPr>
            <a:t>Die Erhebung umfasst </a:t>
          </a:r>
          <a:r>
            <a:rPr lang="de-DE" sz="950">
              <a:solidFill>
                <a:srgbClr val="000000"/>
              </a:solidFill>
              <a:effectLst/>
              <a:latin typeface="+mn-lt"/>
              <a:ea typeface="Calibri"/>
            </a:rPr>
            <a:t>nach der flächendeckenden kommunalen Doppikeinführung 2012 in Mecklenburg-Vorpommern </a:t>
          </a:r>
          <a:r>
            <a:rPr lang="de-DE" sz="950">
              <a:solidFill>
                <a:schemeClr val="dk1"/>
              </a:solidFill>
              <a:effectLst/>
              <a:latin typeface="+mn-lt"/>
              <a:ea typeface="+mn-ea"/>
              <a:cs typeface="Arial" pitchFamily="34" charset="0"/>
            </a:rPr>
            <a:t>die rechnungsmäßigen jährlichen Ist-Auszahlungen und Ist-Einzahlungen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nach Auszahlungs- und Einzahlungsarten sowie nach Produktbereichen entsprechend der kommunalen Haushaltssystematik. Die tabellarische Darstellung der Daten aus der Jahresrechnungsstatistik erfolgt auf Basis bundeseinheitlich geltender Konten und Produkte.</a:t>
          </a:r>
        </a:p>
        <a:p>
          <a:r>
            <a:rPr lang="de-DE" sz="950">
              <a:solidFill>
                <a:schemeClr val="dk1"/>
              </a:solidFill>
              <a:effectLst/>
              <a:latin typeface="+mn-lt"/>
              <a:ea typeface="+mn-ea"/>
              <a:cs typeface="Arial" pitchFamily="34" charset="0"/>
            </a:rPr>
            <a:t>Der Zuordnung zu den Gemeindegrößenklassen und den Relativberechnungen (EUR je Einwohner) liegt die fortgeschrie­bene Bevölkerung vom 30.06.2020 und der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Gebietsstand vom 31.12.2020 </a:t>
          </a:r>
          <a:r>
            <a:rPr lang="de-DE" sz="950">
              <a:solidFill>
                <a:schemeClr val="dk1"/>
              </a:solidFill>
              <a:effectLst/>
              <a:latin typeface="+mn-lt"/>
              <a:ea typeface="+mn-ea"/>
              <a:cs typeface="Arial" pitchFamily="34" charset="0"/>
            </a:rPr>
            <a:t>zugrunde.</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Kommunale Haushaltssystematik</a:t>
          </a:r>
          <a:endParaRPr lang="de-DE" sz="950">
            <a:solidFill>
              <a:schemeClr val="dk1"/>
            </a:solidFill>
            <a:effectLst/>
            <a:latin typeface="+mn-lt"/>
            <a:ea typeface="+mn-ea"/>
            <a:cs typeface="Arial" pitchFamily="34" charset="0"/>
          </a:endParaRPr>
        </a:p>
        <a:p>
          <a:r>
            <a:rPr lang="de-DE" sz="1100">
              <a:solidFill>
                <a:schemeClr val="dk1"/>
              </a:solidFill>
              <a:effectLst/>
              <a:latin typeface="+mn-lt"/>
              <a:ea typeface="+mn-ea"/>
              <a:cs typeface="+mn-cs"/>
            </a:rPr>
            <a:t> </a:t>
          </a:r>
        </a:p>
        <a:p>
          <a:r>
            <a:rPr lang="de-DE" sz="950">
              <a:solidFill>
                <a:schemeClr val="dk1"/>
              </a:solidFill>
              <a:effectLst/>
              <a:latin typeface="+mn-lt"/>
              <a:ea typeface="+mn-ea"/>
              <a:cs typeface="Arial" pitchFamily="34" charset="0"/>
            </a:rPr>
            <a:t>Die Aufteilung des Gesamthaushaltes in Produktbereiche sowie in </a:t>
          </a:r>
          <a:r>
            <a:rPr lang="de-DE" sz="950" i="0">
              <a:solidFill>
                <a:schemeClr val="dk1"/>
              </a:solidFill>
              <a:effectLst/>
              <a:latin typeface="+mn-lt"/>
              <a:ea typeface="+mn-ea"/>
              <a:cs typeface="Arial" pitchFamily="34" charset="0"/>
            </a:rPr>
            <a:t>Konten</a:t>
          </a:r>
          <a:r>
            <a:rPr lang="de-DE" sz="950" i="1">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Einzahlungs- und Auszahlungsarten) wird durch die Verwaltungsvorschriften über die Produkte und</a:t>
          </a:r>
          <a:r>
            <a:rPr lang="de-DE" sz="950" baseline="0">
              <a:solidFill>
                <a:schemeClr val="dk1"/>
              </a:solidFill>
              <a:effectLst/>
              <a:latin typeface="+mn-lt"/>
              <a:ea typeface="+mn-ea"/>
              <a:cs typeface="Arial" pitchFamily="34" charset="0"/>
            </a:rPr>
            <a:t> Konten</a:t>
          </a:r>
          <a:r>
            <a:rPr lang="de-DE" sz="950">
              <a:solidFill>
                <a:schemeClr val="dk1"/>
              </a:solidFill>
              <a:effectLst/>
              <a:latin typeface="+mn-lt"/>
              <a:ea typeface="+mn-ea"/>
              <a:cs typeface="Arial" pitchFamily="34" charset="0"/>
            </a:rPr>
            <a:t> verbindlich vorgeschrieben.</a:t>
          </a:r>
        </a:p>
        <a:p>
          <a:r>
            <a:rPr lang="de-DE" sz="950">
              <a:solidFill>
                <a:schemeClr val="dk1"/>
              </a:solidFill>
              <a:effectLst/>
              <a:latin typeface="+mn-lt"/>
              <a:ea typeface="+mn-ea"/>
              <a:cs typeface="Arial" pitchFamily="34" charset="0"/>
            </a:rPr>
            <a:t>Der Jahresrechnung der Gemeinden/Gemeindeverbände liegen die Produkte und Konten entsprechend der nachstehenden Übersicht zugrunde.</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r>
            <a:rPr lang="de-DE" sz="1100">
              <a:solidFill>
                <a:schemeClr val="dk1"/>
              </a:solidFill>
              <a:effectLst/>
              <a:latin typeface="+mn-lt"/>
              <a:ea typeface="+mn-ea"/>
              <a:cs typeface="+mn-cs"/>
            </a:rPr>
            <a:t> </a:t>
          </a:r>
        </a:p>
        <a:p>
          <a:r>
            <a:rPr lang="de-DE" sz="950">
              <a:solidFill>
                <a:schemeClr val="dk1"/>
              </a:solidFill>
              <a:effectLst/>
              <a:latin typeface="+mn-lt"/>
              <a:ea typeface="+mn-ea"/>
              <a:cs typeface="Arial" pitchFamily="34" charset="0"/>
            </a:rPr>
            <a:t>Rechtsgrundlage ist das Finanz- und Personalstatistikgesetz (FPStatG) in der Fassung der Bekanntmachung vom</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22. Februar 2006 (BGBl. I S. 438),  in Verbindung mit dem Bundesstatistikgesetz (BStatG) vom 22. Januar 1987 (BGBl. I S. 462, 565)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pPr>
            <a:lnSpc>
              <a:spcPts val="1000"/>
            </a:lnSpc>
          </a:pPr>
          <a:r>
            <a:rPr lang="de-DE" sz="1000" b="1">
              <a:solidFill>
                <a:schemeClr val="dk1"/>
              </a:solidFill>
              <a:effectLst/>
              <a:latin typeface="+mn-lt"/>
              <a:ea typeface="+mn-ea"/>
              <a:cs typeface="Arial" pitchFamily="34" charset="0"/>
            </a:rPr>
            <a:t>Erläuterung der Begriffe</a:t>
          </a:r>
          <a:endParaRPr lang="de-DE" sz="1000">
            <a:solidFill>
              <a:schemeClr val="dk1"/>
            </a:solidFill>
            <a:effectLst/>
            <a:latin typeface="+mn-lt"/>
            <a:ea typeface="+mn-ea"/>
            <a:cs typeface="Arial" pitchFamily="34" charset="0"/>
          </a:endParaRPr>
        </a:p>
        <a:p>
          <a:r>
            <a:rPr lang="de-DE" sz="1100">
              <a:solidFill>
                <a:schemeClr val="dk1"/>
              </a:solidFill>
              <a:effectLst/>
              <a:latin typeface="+mn-lt"/>
              <a:ea typeface="+mn-ea"/>
              <a:cs typeface="+mn-cs"/>
            </a:rPr>
            <a:t> </a:t>
          </a:r>
        </a:p>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Auszahlungen bzw. Einzahlungen, die im Rahmen des Verwaltungsvollzugs sowie des Betriebs von Einrichtun­gen meistens regelmäßig anfallen und nicht vermögenswirksam sind (z. B. Personalauszahlungen, Auszahlungen für Sach- und Dienstleistungen, Zinsaus- und -einzahlungen, Zuweisungen und Zuschüsse für laufende Zwecke, Steuern), bereinigt um Zahlungen von gleicher Ebene. </a:t>
          </a:r>
        </a:p>
        <a:p>
          <a:r>
            <a:rPr lang="de-DE" sz="1100">
              <a:solidFill>
                <a:schemeClr val="dk1"/>
              </a:solidFill>
              <a:effectLst/>
              <a:latin typeface="+mn-lt"/>
              <a:ea typeface="+mn-ea"/>
              <a:cs typeface="+mn-cs"/>
            </a:rPr>
            <a:t> </a:t>
          </a:r>
        </a:p>
        <a:p>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aus Investitionstätigkeit</a:t>
          </a: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Auszahlungen bzw. Einzahlungen</a:t>
          </a:r>
          <a:r>
            <a:rPr lang="de-DE" sz="950">
              <a:solidFill>
                <a:schemeClr val="dk1"/>
              </a:solidFill>
              <a:effectLst/>
              <a:latin typeface="+mn-lt"/>
              <a:ea typeface="+mn-ea"/>
              <a:cs typeface="Arial" pitchFamily="34" charset="0"/>
            </a:rPr>
            <a:t>, die eine Vermögensveränderung herbeiführen oder der Finanzierung von Investitionen dienen und keine besonderen Finanzierungsvorgänge darstellen (z. B. Auszahlungen für Baumaßnahmen, Investitionszuweisungen), bereinigt um Zahlungen von gleicher Ebene. </a:t>
          </a:r>
        </a:p>
        <a:p>
          <a:r>
            <a:rPr lang="de-DE" sz="1100">
              <a:solidFill>
                <a:schemeClr val="dk1"/>
              </a:solidFill>
              <a:effectLst/>
              <a:latin typeface="+mn-lt"/>
              <a:ea typeface="+mn-ea"/>
              <a:cs typeface="+mn-cs"/>
            </a:rPr>
            <a:t> </a:t>
          </a:r>
        </a:p>
        <a:p>
          <a:r>
            <a:rPr lang="de-DE" sz="950" b="1">
              <a:solidFill>
                <a:schemeClr val="dk1"/>
              </a:solidFill>
              <a:effectLst/>
              <a:latin typeface="+mn-lt"/>
              <a:ea typeface="+mn-ea"/>
              <a:cs typeface="Arial" pitchFamily="34" charset="0"/>
            </a:rPr>
            <a:t>Bereinigte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t>
          </a:r>
          <a:endParaRPr lang="de-DE" sz="950">
            <a:solidFill>
              <a:schemeClr val="dk1"/>
            </a:solidFill>
            <a:effectLst/>
            <a:latin typeface="+mn-lt"/>
            <a:ea typeface="+mn-ea"/>
            <a:cs typeface="Arial" pitchFamily="34" charset="0"/>
          </a:endParaRPr>
        </a:p>
        <a:p>
          <a:pPr>
            <a:spcAft>
              <a:spcPts val="0"/>
            </a:spcAft>
          </a:pPr>
          <a:r>
            <a:rPr lang="de-DE" sz="950">
              <a:effectLst/>
              <a:latin typeface="+mn-lt"/>
              <a:ea typeface="Calibri"/>
              <a:cs typeface="Times New Roman"/>
            </a:rPr>
            <a:t>Summe der Auszahlungen bzw. Einzahlungen der laufenden Verwaltungstätigkeit und der Investitionstätigkeit abzüglich der Zahlungen gleicher Ebene.</a:t>
          </a:r>
        </a:p>
        <a:p>
          <a:r>
            <a:rPr lang="de-DE" sz="1100">
              <a:solidFill>
                <a:schemeClr val="dk1"/>
              </a:solidFill>
              <a:effectLst/>
              <a:latin typeface="+mn-lt"/>
              <a:ea typeface="+mn-ea"/>
              <a:cs typeface="+mn-cs"/>
            </a:rPr>
            <a:t> </a:t>
          </a:r>
        </a:p>
        <a:p>
          <a:pPr>
            <a:lnSpc>
              <a:spcPts val="900"/>
            </a:lnSpc>
            <a:spcAft>
              <a:spcPts val="0"/>
            </a:spcAft>
          </a:pPr>
          <a:r>
            <a:rPr lang="de-DE" sz="950" b="1">
              <a:effectLst/>
              <a:latin typeface="+mn-lt"/>
              <a:ea typeface="Calibri"/>
              <a:cs typeface="Times New Roman"/>
            </a:rPr>
            <a:t>Zahlung von gleicher Ebene</a:t>
          </a:r>
          <a:endParaRPr lang="de-DE" sz="950">
            <a:effectLst/>
            <a:latin typeface="+mn-lt"/>
            <a:ea typeface="Calibri"/>
            <a:cs typeface="Times New Roman"/>
          </a:endParaRPr>
        </a:p>
        <a:p>
          <a:pPr>
            <a:spcAft>
              <a:spcPts val="0"/>
            </a:spcAft>
          </a:pPr>
          <a:r>
            <a:rPr lang="de-DE" sz="950">
              <a:effectLst/>
              <a:latin typeface="+mn-lt"/>
              <a:ea typeface="Calibri"/>
              <a:cs typeface="Times New Roman"/>
            </a:rPr>
            <a:t>Zur Vermeidung von Doppelzählungen werden von den Bruttoauszahlungen und Bruttoeinzahlungen jeweils die Zahlungen von gleicher Ebene (zwischengemeindlicher Zahlungsverkehr zwischen Landkreisen und kreisangehörigen Gemeinden sowie zwischen Mitgliedsgemeinden und Ämtern) eliminiert.</a:t>
          </a:r>
        </a:p>
        <a:p>
          <a:r>
            <a:rPr lang="de-DE" sz="1100">
              <a:solidFill>
                <a:schemeClr val="dk1"/>
              </a:solidFill>
              <a:effectLst/>
              <a:latin typeface="+mn-lt"/>
              <a:ea typeface="+mn-ea"/>
              <a:cs typeface="+mn-cs"/>
            </a:rPr>
            <a:t> </a:t>
          </a:r>
        </a:p>
        <a:p>
          <a:pPr>
            <a:lnSpc>
              <a:spcPts val="800"/>
            </a:lnSpc>
          </a:pPr>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1100">
              <a:solidFill>
                <a:schemeClr val="dk1"/>
              </a:solidFill>
              <a:effectLst/>
              <a:latin typeface="+mn-lt"/>
              <a:ea typeface="+mn-ea"/>
              <a:cs typeface="+mn-cs"/>
            </a:rPr>
            <a:t> </a:t>
          </a:r>
        </a:p>
        <a:p>
          <a:pPr marL="0" marR="0" lvl="0" indent="0" defTabSz="914400" eaLnBrk="1" fontAlgn="auto" latinLnBrk="0" hangingPunct="1">
            <a:lnSpc>
              <a:spcPts val="7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Mehrauszahlungen/Mehreinzahlungen aus Verwaltungstätigkeit</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p>
        <a:p>
          <a:pPr>
            <a:lnSpc>
              <a:spcPts val="700"/>
            </a:lnSpc>
          </a:pPr>
          <a:endParaRPr lang="de-DE" sz="950">
            <a:solidFill>
              <a:schemeClr val="dk1"/>
            </a:solidFill>
            <a:effectLst/>
            <a:latin typeface="+mn-lt"/>
            <a:ea typeface="+mn-ea"/>
            <a:cs typeface="Arial" pitchFamily="34" charset="0"/>
          </a:endParaRPr>
        </a:p>
        <a:p>
          <a:pPr>
            <a:lnSpc>
              <a:spcPts val="700"/>
            </a:lnSpc>
          </a:pP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pPr>
            <a:lnSpc>
              <a:spcPts val="700"/>
            </a:lnSpc>
          </a:pP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6" t="s">
        <v>6</v>
      </c>
      <c r="B1" s="266"/>
      <c r="C1" s="160"/>
      <c r="D1" s="160"/>
    </row>
    <row r="2" spans="1:4" ht="35.1" customHeight="1" thickTop="1">
      <c r="A2" s="161" t="s">
        <v>23</v>
      </c>
      <c r="B2" s="161"/>
      <c r="C2" s="162" t="s">
        <v>24</v>
      </c>
      <c r="D2" s="162"/>
    </row>
    <row r="3" spans="1:4" ht="24.95" customHeight="1">
      <c r="A3" s="163"/>
      <c r="B3" s="163"/>
      <c r="C3" s="163"/>
      <c r="D3" s="163"/>
    </row>
    <row r="4" spans="1:4" ht="24.95" customHeight="1">
      <c r="A4" s="164" t="s">
        <v>189</v>
      </c>
      <c r="B4" s="164"/>
      <c r="C4" s="164"/>
      <c r="D4" s="164"/>
    </row>
    <row r="5" spans="1:4" ht="24.95" customHeight="1">
      <c r="A5" s="165" t="s">
        <v>22</v>
      </c>
      <c r="B5" s="165"/>
      <c r="C5" s="165"/>
      <c r="D5" s="165"/>
    </row>
    <row r="6" spans="1:4" ht="24.95" customHeight="1">
      <c r="A6" s="166" t="s">
        <v>191</v>
      </c>
      <c r="B6" s="166"/>
      <c r="C6" s="166"/>
      <c r="D6" s="164"/>
    </row>
    <row r="7" spans="1:4" ht="39.950000000000003" customHeight="1">
      <c r="A7" s="167">
        <v>2020</v>
      </c>
      <c r="B7" s="168"/>
      <c r="C7" s="168"/>
      <c r="D7" s="168"/>
    </row>
    <row r="8" spans="1:4" ht="24.95" customHeight="1">
      <c r="A8" s="169"/>
      <c r="B8" s="169"/>
      <c r="C8" s="169"/>
      <c r="D8" s="169"/>
    </row>
    <row r="9" spans="1:4" ht="24.95" customHeight="1">
      <c r="A9" s="169"/>
      <c r="B9" s="169"/>
      <c r="C9" s="169"/>
      <c r="D9" s="169"/>
    </row>
    <row r="10" spans="1:4" ht="24.95" customHeight="1">
      <c r="A10" s="159"/>
      <c r="B10" s="159"/>
      <c r="C10" s="159"/>
      <c r="D10" s="159"/>
    </row>
    <row r="11" spans="1:4" ht="24.95" customHeight="1">
      <c r="A11" s="159"/>
      <c r="B11" s="159"/>
      <c r="C11" s="159"/>
      <c r="D11" s="159"/>
    </row>
    <row r="12" spans="1:4" ht="24.95" customHeight="1">
      <c r="A12" s="159"/>
      <c r="B12" s="159"/>
      <c r="C12" s="159"/>
      <c r="D12" s="159"/>
    </row>
    <row r="13" spans="1:4" ht="12" customHeight="1">
      <c r="A13" s="4"/>
      <c r="B13" s="171" t="s">
        <v>945</v>
      </c>
      <c r="C13" s="171"/>
      <c r="D13" s="5" t="s">
        <v>956</v>
      </c>
    </row>
    <row r="14" spans="1:4" ht="12" customHeight="1">
      <c r="A14" s="4"/>
      <c r="B14" s="171"/>
      <c r="C14" s="171"/>
      <c r="D14" s="2"/>
    </row>
    <row r="15" spans="1:4" ht="12" customHeight="1">
      <c r="A15" s="4"/>
      <c r="B15" s="171" t="s">
        <v>7</v>
      </c>
      <c r="C15" s="171"/>
      <c r="D15" s="5" t="s">
        <v>965</v>
      </c>
    </row>
    <row r="16" spans="1:4" ht="12" customHeight="1">
      <c r="A16" s="4"/>
      <c r="B16" s="171"/>
      <c r="C16" s="171"/>
      <c r="D16" s="5"/>
    </row>
    <row r="17" spans="1:4" ht="12" customHeight="1">
      <c r="A17" s="6"/>
      <c r="B17" s="172"/>
      <c r="C17" s="172"/>
      <c r="D17" s="3"/>
    </row>
    <row r="18" spans="1:4" ht="12" customHeight="1">
      <c r="A18" s="173"/>
      <c r="B18" s="173"/>
      <c r="C18" s="173"/>
      <c r="D18" s="173"/>
    </row>
    <row r="19" spans="1:4" ht="12" customHeight="1">
      <c r="A19" s="170" t="s">
        <v>8</v>
      </c>
      <c r="B19" s="170"/>
      <c r="C19" s="170"/>
      <c r="D19" s="170"/>
    </row>
    <row r="20" spans="1:4" ht="12" customHeight="1">
      <c r="A20" s="170" t="s">
        <v>946</v>
      </c>
      <c r="B20" s="170"/>
      <c r="C20" s="170"/>
      <c r="D20" s="170"/>
    </row>
    <row r="21" spans="1:4" ht="12" customHeight="1">
      <c r="A21" s="170"/>
      <c r="B21" s="170"/>
      <c r="C21" s="170"/>
      <c r="D21" s="170"/>
    </row>
    <row r="22" spans="1:4" ht="12" customHeight="1">
      <c r="A22" s="170" t="s">
        <v>939</v>
      </c>
      <c r="B22" s="170"/>
      <c r="C22" s="170"/>
      <c r="D22" s="170"/>
    </row>
    <row r="23" spans="1:4" ht="12" customHeight="1">
      <c r="A23" s="170"/>
      <c r="B23" s="170"/>
      <c r="C23" s="170"/>
      <c r="D23" s="170"/>
    </row>
    <row r="24" spans="1:4" ht="12" customHeight="1">
      <c r="A24" s="175" t="s">
        <v>955</v>
      </c>
      <c r="B24" s="175"/>
      <c r="C24" s="175"/>
      <c r="D24" s="175"/>
    </row>
    <row r="25" spans="1:4" ht="12" customHeight="1">
      <c r="A25" s="175" t="s">
        <v>25</v>
      </c>
      <c r="B25" s="175"/>
      <c r="C25" s="175"/>
      <c r="D25" s="175"/>
    </row>
    <row r="26" spans="1:4" ht="12" customHeight="1">
      <c r="A26" s="176"/>
      <c r="B26" s="176"/>
      <c r="C26" s="176"/>
      <c r="D26" s="176"/>
    </row>
    <row r="27" spans="1:4" ht="12" customHeight="1">
      <c r="A27" s="173"/>
      <c r="B27" s="173"/>
      <c r="C27" s="173"/>
      <c r="D27" s="173"/>
    </row>
    <row r="28" spans="1:4" ht="12" customHeight="1">
      <c r="A28" s="177" t="s">
        <v>9</v>
      </c>
      <c r="B28" s="177"/>
      <c r="C28" s="177"/>
      <c r="D28" s="177"/>
    </row>
    <row r="29" spans="1:4" ht="12" customHeight="1">
      <c r="A29" s="178"/>
      <c r="B29" s="178"/>
      <c r="C29" s="178"/>
      <c r="D29" s="178"/>
    </row>
    <row r="30" spans="1:4" ht="12" customHeight="1">
      <c r="A30" s="7" t="s">
        <v>10</v>
      </c>
      <c r="B30" s="174" t="s">
        <v>947</v>
      </c>
      <c r="C30" s="174"/>
      <c r="D30" s="174"/>
    </row>
    <row r="31" spans="1:4" ht="12" customHeight="1">
      <c r="A31" s="8">
        <v>0</v>
      </c>
      <c r="B31" s="174" t="s">
        <v>948</v>
      </c>
      <c r="C31" s="174"/>
      <c r="D31" s="174"/>
    </row>
    <row r="32" spans="1:4" ht="12" customHeight="1">
      <c r="A32" s="7" t="s">
        <v>11</v>
      </c>
      <c r="B32" s="174" t="s">
        <v>12</v>
      </c>
      <c r="C32" s="174"/>
      <c r="D32" s="174"/>
    </row>
    <row r="33" spans="1:4" ht="12" customHeight="1">
      <c r="A33" s="7" t="s">
        <v>13</v>
      </c>
      <c r="B33" s="174" t="s">
        <v>14</v>
      </c>
      <c r="C33" s="174"/>
      <c r="D33" s="174"/>
    </row>
    <row r="34" spans="1:4" ht="12" customHeight="1">
      <c r="A34" s="7" t="s">
        <v>15</v>
      </c>
      <c r="B34" s="174" t="s">
        <v>16</v>
      </c>
      <c r="C34" s="174"/>
      <c r="D34" s="174"/>
    </row>
    <row r="35" spans="1:4" ht="12" customHeight="1">
      <c r="A35" s="7" t="s">
        <v>17</v>
      </c>
      <c r="B35" s="174" t="s">
        <v>949</v>
      </c>
      <c r="C35" s="174"/>
      <c r="D35" s="174"/>
    </row>
    <row r="36" spans="1:4" ht="12" customHeight="1">
      <c r="A36" s="7" t="s">
        <v>18</v>
      </c>
      <c r="B36" s="174" t="s">
        <v>19</v>
      </c>
      <c r="C36" s="174"/>
      <c r="D36" s="174"/>
    </row>
    <row r="37" spans="1:4" ht="12" customHeight="1">
      <c r="A37" s="7" t="s">
        <v>20</v>
      </c>
      <c r="B37" s="174" t="s">
        <v>950</v>
      </c>
      <c r="C37" s="174"/>
      <c r="D37" s="174"/>
    </row>
    <row r="38" spans="1:4" ht="12" customHeight="1">
      <c r="A38" s="7"/>
      <c r="B38" s="174"/>
      <c r="C38" s="174"/>
      <c r="D38" s="174"/>
    </row>
    <row r="39" spans="1:4" ht="12" customHeight="1">
      <c r="A39" s="7"/>
      <c r="B39" s="7"/>
      <c r="C39" s="7"/>
      <c r="D39" s="7"/>
    </row>
    <row r="40" spans="1:4" ht="12" customHeight="1">
      <c r="A40" s="7"/>
      <c r="B40" s="7"/>
      <c r="C40" s="7"/>
      <c r="D40" s="7"/>
    </row>
    <row r="41" spans="1:4" ht="12" customHeight="1">
      <c r="A41" s="7"/>
      <c r="B41" s="181"/>
      <c r="C41" s="181"/>
      <c r="D41" s="181"/>
    </row>
    <row r="42" spans="1:4" ht="12" customHeight="1">
      <c r="A42" s="9"/>
      <c r="B42" s="179"/>
      <c r="C42" s="179"/>
      <c r="D42" s="179"/>
    </row>
    <row r="43" spans="1:4" ht="12" customHeight="1">
      <c r="A43" s="9"/>
      <c r="B43" s="179"/>
      <c r="C43" s="179"/>
      <c r="D43" s="179"/>
    </row>
    <row r="44" spans="1:4">
      <c r="A44" s="174" t="s">
        <v>21</v>
      </c>
      <c r="B44" s="174"/>
      <c r="C44" s="174"/>
      <c r="D44" s="174"/>
    </row>
    <row r="45" spans="1:4" ht="39.950000000000003" customHeight="1">
      <c r="A45" s="180" t="s">
        <v>960</v>
      </c>
      <c r="B45" s="180"/>
      <c r="C45" s="180"/>
      <c r="D45" s="180"/>
    </row>
  </sheetData>
  <mergeCells count="45">
    <mergeCell ref="B42:D42"/>
    <mergeCell ref="B43:D43"/>
    <mergeCell ref="A44:D44"/>
    <mergeCell ref="A45:D45"/>
    <mergeCell ref="B35:D35"/>
    <mergeCell ref="B36:D36"/>
    <mergeCell ref="B37:D37"/>
    <mergeCell ref="B38:D38"/>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33" t="s">
        <v>95</v>
      </c>
      <c r="B2" s="234"/>
      <c r="C2" s="240" t="s">
        <v>197</v>
      </c>
      <c r="D2" s="241"/>
      <c r="E2" s="241"/>
      <c r="F2" s="241"/>
      <c r="G2" s="241"/>
      <c r="H2" s="241"/>
      <c r="I2" s="241" t="s">
        <v>197</v>
      </c>
      <c r="J2" s="241"/>
      <c r="K2" s="241"/>
      <c r="L2" s="241"/>
      <c r="M2" s="241"/>
      <c r="N2" s="241"/>
      <c r="O2" s="105"/>
      <c r="P2" s="105"/>
      <c r="Q2" s="105"/>
      <c r="R2" s="105"/>
      <c r="S2" s="105"/>
      <c r="T2" s="105"/>
      <c r="U2" s="105"/>
      <c r="V2" s="105"/>
      <c r="W2" s="105"/>
      <c r="X2" s="105"/>
      <c r="Y2" s="105"/>
      <c r="Z2" s="105"/>
      <c r="AA2" s="105"/>
    </row>
    <row r="3" spans="1:27" s="76" customFormat="1" ht="15" customHeight="1">
      <c r="A3" s="235"/>
      <c r="B3" s="236"/>
      <c r="C3" s="242"/>
      <c r="D3" s="243"/>
      <c r="E3" s="243"/>
      <c r="F3" s="243"/>
      <c r="G3" s="243"/>
      <c r="H3" s="243"/>
      <c r="I3" s="243"/>
      <c r="J3" s="243"/>
      <c r="K3" s="243"/>
      <c r="L3" s="243"/>
      <c r="M3" s="243"/>
      <c r="N3" s="243"/>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434770</v>
      </c>
      <c r="D19" s="82">
        <v>65597</v>
      </c>
      <c r="E19" s="82">
        <v>212027</v>
      </c>
      <c r="F19" s="82">
        <v>6432</v>
      </c>
      <c r="G19" s="82">
        <v>10739</v>
      </c>
      <c r="H19" s="82">
        <v>15788</v>
      </c>
      <c r="I19" s="82">
        <v>24590</v>
      </c>
      <c r="J19" s="82">
        <v>54723</v>
      </c>
      <c r="K19" s="82">
        <v>34161</v>
      </c>
      <c r="L19" s="82">
        <v>65595</v>
      </c>
      <c r="M19" s="82">
        <v>58458</v>
      </c>
      <c r="N19" s="82">
        <v>98687</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147625</v>
      </c>
      <c r="D20" s="82">
        <v>8984</v>
      </c>
      <c r="E20" s="82">
        <v>94100</v>
      </c>
      <c r="F20" s="82">
        <v>5677</v>
      </c>
      <c r="G20" s="82">
        <v>14115</v>
      </c>
      <c r="H20" s="82">
        <v>17526</v>
      </c>
      <c r="I20" s="82">
        <v>9346</v>
      </c>
      <c r="J20" s="82">
        <v>17683</v>
      </c>
      <c r="K20" s="82">
        <v>12487</v>
      </c>
      <c r="L20" s="82">
        <v>17266</v>
      </c>
      <c r="M20" s="82">
        <v>13115</v>
      </c>
      <c r="N20" s="82">
        <v>31426</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786</v>
      </c>
      <c r="D22" s="82">
        <v>0</v>
      </c>
      <c r="E22" s="82">
        <v>754</v>
      </c>
      <c r="F22" s="82">
        <v>148</v>
      </c>
      <c r="G22" s="82">
        <v>217</v>
      </c>
      <c r="H22" s="82">
        <v>229</v>
      </c>
      <c r="I22" s="82">
        <v>144</v>
      </c>
      <c r="J22" s="82">
        <v>14</v>
      </c>
      <c r="K22" s="82">
        <v>1</v>
      </c>
      <c r="L22" s="82">
        <v>0</v>
      </c>
      <c r="M22" s="82">
        <v>32</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152726</v>
      </c>
      <c r="D23" s="82">
        <v>15955</v>
      </c>
      <c r="E23" s="82">
        <v>31296</v>
      </c>
      <c r="F23" s="82">
        <v>1332</v>
      </c>
      <c r="G23" s="82">
        <v>2922</v>
      </c>
      <c r="H23" s="82">
        <v>4739</v>
      </c>
      <c r="I23" s="82">
        <v>4218</v>
      </c>
      <c r="J23" s="82">
        <v>7763</v>
      </c>
      <c r="K23" s="82">
        <v>3964</v>
      </c>
      <c r="L23" s="82">
        <v>6357</v>
      </c>
      <c r="M23" s="82">
        <v>78564</v>
      </c>
      <c r="N23" s="82">
        <v>26912</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77925</v>
      </c>
      <c r="D24" s="82">
        <v>23</v>
      </c>
      <c r="E24" s="82">
        <v>71711</v>
      </c>
      <c r="F24" s="82">
        <v>80</v>
      </c>
      <c r="G24" s="82">
        <v>174</v>
      </c>
      <c r="H24" s="82">
        <v>2624</v>
      </c>
      <c r="I24" s="82">
        <v>15892</v>
      </c>
      <c r="J24" s="82">
        <v>41491</v>
      </c>
      <c r="K24" s="82">
        <v>11233</v>
      </c>
      <c r="L24" s="82">
        <v>216</v>
      </c>
      <c r="M24" s="82">
        <v>5806</v>
      </c>
      <c r="N24" s="82">
        <v>385</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657983</v>
      </c>
      <c r="D25" s="86">
        <v>90513</v>
      </c>
      <c r="E25" s="86">
        <v>266466</v>
      </c>
      <c r="F25" s="86">
        <v>13509</v>
      </c>
      <c r="G25" s="86">
        <v>27819</v>
      </c>
      <c r="H25" s="86">
        <v>35659</v>
      </c>
      <c r="I25" s="86">
        <v>22406</v>
      </c>
      <c r="J25" s="86">
        <v>38692</v>
      </c>
      <c r="K25" s="86">
        <v>39379</v>
      </c>
      <c r="L25" s="86">
        <v>89003</v>
      </c>
      <c r="M25" s="86">
        <v>144363</v>
      </c>
      <c r="N25" s="86">
        <v>156640</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91638</v>
      </c>
      <c r="D26" s="82">
        <v>9954</v>
      </c>
      <c r="E26" s="82">
        <v>63470</v>
      </c>
      <c r="F26" s="82">
        <v>2042</v>
      </c>
      <c r="G26" s="82">
        <v>12849</v>
      </c>
      <c r="H26" s="82">
        <v>10632</v>
      </c>
      <c r="I26" s="82">
        <v>6506</v>
      </c>
      <c r="J26" s="82">
        <v>20167</v>
      </c>
      <c r="K26" s="82">
        <v>6339</v>
      </c>
      <c r="L26" s="82">
        <v>4935</v>
      </c>
      <c r="M26" s="82">
        <v>6812</v>
      </c>
      <c r="N26" s="82">
        <v>11402</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44604</v>
      </c>
      <c r="D27" s="82">
        <v>1445</v>
      </c>
      <c r="E27" s="82">
        <v>31107</v>
      </c>
      <c r="F27" s="82">
        <v>1009</v>
      </c>
      <c r="G27" s="82">
        <v>6558</v>
      </c>
      <c r="H27" s="82">
        <v>7211</v>
      </c>
      <c r="I27" s="82">
        <v>2939</v>
      </c>
      <c r="J27" s="82">
        <v>8110</v>
      </c>
      <c r="K27" s="82">
        <v>2524</v>
      </c>
      <c r="L27" s="82">
        <v>2756</v>
      </c>
      <c r="M27" s="82">
        <v>5125</v>
      </c>
      <c r="N27" s="82">
        <v>6927</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14</v>
      </c>
      <c r="D28" s="82">
        <v>0</v>
      </c>
      <c r="E28" s="82">
        <v>14</v>
      </c>
      <c r="F28" s="82">
        <v>0</v>
      </c>
      <c r="G28" s="82">
        <v>14</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4066</v>
      </c>
      <c r="D29" s="82">
        <v>598</v>
      </c>
      <c r="E29" s="82">
        <v>2450</v>
      </c>
      <c r="F29" s="82">
        <v>370</v>
      </c>
      <c r="G29" s="82">
        <v>69</v>
      </c>
      <c r="H29" s="82">
        <v>68</v>
      </c>
      <c r="I29" s="82">
        <v>158</v>
      </c>
      <c r="J29" s="82">
        <v>151</v>
      </c>
      <c r="K29" s="82">
        <v>1</v>
      </c>
      <c r="L29" s="82">
        <v>1634</v>
      </c>
      <c r="M29" s="82">
        <v>0</v>
      </c>
      <c r="N29" s="82">
        <v>1018</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306</v>
      </c>
      <c r="D30" s="82">
        <v>0</v>
      </c>
      <c r="E30" s="82">
        <v>292</v>
      </c>
      <c r="F30" s="82">
        <v>3</v>
      </c>
      <c r="G30" s="82">
        <v>0</v>
      </c>
      <c r="H30" s="82">
        <v>285</v>
      </c>
      <c r="I30" s="82">
        <v>5</v>
      </c>
      <c r="J30" s="82">
        <v>0</v>
      </c>
      <c r="K30" s="82">
        <v>0</v>
      </c>
      <c r="L30" s="82">
        <v>0</v>
      </c>
      <c r="M30" s="82">
        <v>14</v>
      </c>
      <c r="N30" s="82">
        <v>0</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95412</v>
      </c>
      <c r="D31" s="86">
        <v>10552</v>
      </c>
      <c r="E31" s="86">
        <v>65642</v>
      </c>
      <c r="F31" s="86">
        <v>2409</v>
      </c>
      <c r="G31" s="86">
        <v>12931</v>
      </c>
      <c r="H31" s="86">
        <v>10415</v>
      </c>
      <c r="I31" s="86">
        <v>6659</v>
      </c>
      <c r="J31" s="86">
        <v>20318</v>
      </c>
      <c r="K31" s="86">
        <v>6340</v>
      </c>
      <c r="L31" s="86">
        <v>6570</v>
      </c>
      <c r="M31" s="86">
        <v>6799</v>
      </c>
      <c r="N31" s="86">
        <v>12420</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753395</v>
      </c>
      <c r="D32" s="86">
        <v>101065</v>
      </c>
      <c r="E32" s="86">
        <v>332108</v>
      </c>
      <c r="F32" s="86">
        <v>15918</v>
      </c>
      <c r="G32" s="86">
        <v>40750</v>
      </c>
      <c r="H32" s="86">
        <v>46074</v>
      </c>
      <c r="I32" s="86">
        <v>29065</v>
      </c>
      <c r="J32" s="86">
        <v>59009</v>
      </c>
      <c r="K32" s="86">
        <v>45719</v>
      </c>
      <c r="L32" s="86">
        <v>95572</v>
      </c>
      <c r="M32" s="86">
        <v>151162</v>
      </c>
      <c r="N32" s="86">
        <v>169060</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8017</v>
      </c>
      <c r="D39" s="82">
        <v>1275</v>
      </c>
      <c r="E39" s="82">
        <v>3410</v>
      </c>
      <c r="F39" s="82">
        <v>107</v>
      </c>
      <c r="G39" s="82">
        <v>400</v>
      </c>
      <c r="H39" s="82">
        <v>456</v>
      </c>
      <c r="I39" s="82">
        <v>324</v>
      </c>
      <c r="J39" s="82">
        <v>1635</v>
      </c>
      <c r="K39" s="82">
        <v>145</v>
      </c>
      <c r="L39" s="82">
        <v>343</v>
      </c>
      <c r="M39" s="82">
        <v>63</v>
      </c>
      <c r="N39" s="82">
        <v>3269</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5910</v>
      </c>
      <c r="D40" s="82">
        <v>4476</v>
      </c>
      <c r="E40" s="82">
        <v>996</v>
      </c>
      <c r="F40" s="82">
        <v>75</v>
      </c>
      <c r="G40" s="82">
        <v>141</v>
      </c>
      <c r="H40" s="82">
        <v>229</v>
      </c>
      <c r="I40" s="82">
        <v>120</v>
      </c>
      <c r="J40" s="82">
        <v>23</v>
      </c>
      <c r="K40" s="82">
        <v>126</v>
      </c>
      <c r="L40" s="82">
        <v>282</v>
      </c>
      <c r="M40" s="82">
        <v>192</v>
      </c>
      <c r="N40" s="82">
        <v>246</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2771</v>
      </c>
      <c r="D41" s="82">
        <v>340</v>
      </c>
      <c r="E41" s="82">
        <v>1670</v>
      </c>
      <c r="F41" s="82">
        <v>40</v>
      </c>
      <c r="G41" s="82">
        <v>132</v>
      </c>
      <c r="H41" s="82">
        <v>457</v>
      </c>
      <c r="I41" s="82">
        <v>326</v>
      </c>
      <c r="J41" s="82">
        <v>273</v>
      </c>
      <c r="K41" s="82">
        <v>217</v>
      </c>
      <c r="L41" s="82">
        <v>224</v>
      </c>
      <c r="M41" s="82">
        <v>627</v>
      </c>
      <c r="N41" s="82">
        <v>134</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228738</v>
      </c>
      <c r="D42" s="82">
        <v>13368</v>
      </c>
      <c r="E42" s="82">
        <v>183212</v>
      </c>
      <c r="F42" s="82">
        <v>10519</v>
      </c>
      <c r="G42" s="82">
        <v>25715</v>
      </c>
      <c r="H42" s="82">
        <v>30070</v>
      </c>
      <c r="I42" s="82">
        <v>26890</v>
      </c>
      <c r="J42" s="82">
        <v>52650</v>
      </c>
      <c r="K42" s="82">
        <v>18245</v>
      </c>
      <c r="L42" s="82">
        <v>19122</v>
      </c>
      <c r="M42" s="82">
        <v>7611</v>
      </c>
      <c r="N42" s="82">
        <v>24548</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77925</v>
      </c>
      <c r="D43" s="82">
        <v>23</v>
      </c>
      <c r="E43" s="82">
        <v>71711</v>
      </c>
      <c r="F43" s="82">
        <v>80</v>
      </c>
      <c r="G43" s="82">
        <v>174</v>
      </c>
      <c r="H43" s="82">
        <v>2624</v>
      </c>
      <c r="I43" s="82">
        <v>15892</v>
      </c>
      <c r="J43" s="82">
        <v>41491</v>
      </c>
      <c r="K43" s="82">
        <v>11233</v>
      </c>
      <c r="L43" s="82">
        <v>216</v>
      </c>
      <c r="M43" s="82">
        <v>5806</v>
      </c>
      <c r="N43" s="82">
        <v>385</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167511</v>
      </c>
      <c r="D44" s="86">
        <v>19436</v>
      </c>
      <c r="E44" s="86">
        <v>117576</v>
      </c>
      <c r="F44" s="86">
        <v>10661</v>
      </c>
      <c r="G44" s="86">
        <v>26213</v>
      </c>
      <c r="H44" s="86">
        <v>28587</v>
      </c>
      <c r="I44" s="86">
        <v>11768</v>
      </c>
      <c r="J44" s="86">
        <v>13091</v>
      </c>
      <c r="K44" s="86">
        <v>7501</v>
      </c>
      <c r="L44" s="86">
        <v>19756</v>
      </c>
      <c r="M44" s="86">
        <v>2687</v>
      </c>
      <c r="N44" s="86">
        <v>27812</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21381</v>
      </c>
      <c r="D45" s="82">
        <v>3656</v>
      </c>
      <c r="E45" s="82">
        <v>16242</v>
      </c>
      <c r="F45" s="82">
        <v>54</v>
      </c>
      <c r="G45" s="82">
        <v>4660</v>
      </c>
      <c r="H45" s="82">
        <v>1533</v>
      </c>
      <c r="I45" s="82">
        <v>115</v>
      </c>
      <c r="J45" s="82">
        <v>8239</v>
      </c>
      <c r="K45" s="82">
        <v>904</v>
      </c>
      <c r="L45" s="82">
        <v>737</v>
      </c>
      <c r="M45" s="82">
        <v>315</v>
      </c>
      <c r="N45" s="82">
        <v>1168</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50244</v>
      </c>
      <c r="D47" s="82">
        <v>9133</v>
      </c>
      <c r="E47" s="82">
        <v>35696</v>
      </c>
      <c r="F47" s="82">
        <v>2463</v>
      </c>
      <c r="G47" s="82">
        <v>4062</v>
      </c>
      <c r="H47" s="82">
        <v>8102</v>
      </c>
      <c r="I47" s="82">
        <v>5571</v>
      </c>
      <c r="J47" s="82">
        <v>5973</v>
      </c>
      <c r="K47" s="82">
        <v>4773</v>
      </c>
      <c r="L47" s="82">
        <v>4753</v>
      </c>
      <c r="M47" s="82">
        <v>782</v>
      </c>
      <c r="N47" s="82">
        <v>4633</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306</v>
      </c>
      <c r="D48" s="82">
        <v>0</v>
      </c>
      <c r="E48" s="82">
        <v>292</v>
      </c>
      <c r="F48" s="82">
        <v>3</v>
      </c>
      <c r="G48" s="82">
        <v>0</v>
      </c>
      <c r="H48" s="82">
        <v>285</v>
      </c>
      <c r="I48" s="82">
        <v>5</v>
      </c>
      <c r="J48" s="82">
        <v>0</v>
      </c>
      <c r="K48" s="82">
        <v>0</v>
      </c>
      <c r="L48" s="82">
        <v>0</v>
      </c>
      <c r="M48" s="82">
        <v>14</v>
      </c>
      <c r="N48" s="82">
        <v>0</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71318</v>
      </c>
      <c r="D49" s="86">
        <v>12788</v>
      </c>
      <c r="E49" s="86">
        <v>51646</v>
      </c>
      <c r="F49" s="86">
        <v>2514</v>
      </c>
      <c r="G49" s="86">
        <v>8722</v>
      </c>
      <c r="H49" s="86">
        <v>9349</v>
      </c>
      <c r="I49" s="86">
        <v>5681</v>
      </c>
      <c r="J49" s="86">
        <v>14212</v>
      </c>
      <c r="K49" s="86">
        <v>5677</v>
      </c>
      <c r="L49" s="86">
        <v>5490</v>
      </c>
      <c r="M49" s="86">
        <v>1083</v>
      </c>
      <c r="N49" s="86">
        <v>5801</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238830</v>
      </c>
      <c r="D50" s="86">
        <v>32224</v>
      </c>
      <c r="E50" s="86">
        <v>169222</v>
      </c>
      <c r="F50" s="86">
        <v>13174</v>
      </c>
      <c r="G50" s="86">
        <v>34935</v>
      </c>
      <c r="H50" s="86">
        <v>37937</v>
      </c>
      <c r="I50" s="86">
        <v>17450</v>
      </c>
      <c r="J50" s="86">
        <v>27302</v>
      </c>
      <c r="K50" s="86">
        <v>13178</v>
      </c>
      <c r="L50" s="86">
        <v>25245</v>
      </c>
      <c r="M50" s="86">
        <v>3770</v>
      </c>
      <c r="N50" s="86">
        <v>33613</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-514565</v>
      </c>
      <c r="D51" s="86">
        <v>-68841</v>
      </c>
      <c r="E51" s="86">
        <v>-162886</v>
      </c>
      <c r="F51" s="86">
        <v>-2743</v>
      </c>
      <c r="G51" s="86">
        <v>-5815</v>
      </c>
      <c r="H51" s="86">
        <v>-8137</v>
      </c>
      <c r="I51" s="86">
        <v>-11615</v>
      </c>
      <c r="J51" s="86">
        <v>-31707</v>
      </c>
      <c r="K51" s="86">
        <v>-32541</v>
      </c>
      <c r="L51" s="86">
        <v>-70327</v>
      </c>
      <c r="M51" s="86">
        <v>-147391</v>
      </c>
      <c r="N51" s="86">
        <v>-135447</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-490471</v>
      </c>
      <c r="D52" s="89">
        <v>-71077</v>
      </c>
      <c r="E52" s="89">
        <v>-148890</v>
      </c>
      <c r="F52" s="89">
        <v>-2848</v>
      </c>
      <c r="G52" s="89">
        <v>-1606</v>
      </c>
      <c r="H52" s="89">
        <v>-7072</v>
      </c>
      <c r="I52" s="89">
        <v>-10638</v>
      </c>
      <c r="J52" s="89">
        <v>-25601</v>
      </c>
      <c r="K52" s="89">
        <v>-31879</v>
      </c>
      <c r="L52" s="89">
        <v>-69247</v>
      </c>
      <c r="M52" s="89">
        <v>-141676</v>
      </c>
      <c r="N52" s="89">
        <v>-128828</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4585</v>
      </c>
      <c r="D53" s="82">
        <v>0</v>
      </c>
      <c r="E53" s="82">
        <v>4585</v>
      </c>
      <c r="F53" s="82">
        <v>57</v>
      </c>
      <c r="G53" s="82">
        <v>2297</v>
      </c>
      <c r="H53" s="82">
        <v>2150</v>
      </c>
      <c r="I53" s="82">
        <v>80</v>
      </c>
      <c r="J53" s="82">
        <v>0</v>
      </c>
      <c r="K53" s="82">
        <v>0</v>
      </c>
      <c r="L53" s="82">
        <v>0</v>
      </c>
      <c r="M53" s="82">
        <v>0</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4882</v>
      </c>
      <c r="D54" s="82">
        <v>0</v>
      </c>
      <c r="E54" s="82">
        <v>4612</v>
      </c>
      <c r="F54" s="82">
        <v>655</v>
      </c>
      <c r="G54" s="82">
        <v>1779</v>
      </c>
      <c r="H54" s="82">
        <v>1520</v>
      </c>
      <c r="I54" s="82">
        <v>527</v>
      </c>
      <c r="J54" s="82">
        <v>130</v>
      </c>
      <c r="K54" s="82">
        <v>2</v>
      </c>
      <c r="L54" s="82">
        <v>0</v>
      </c>
      <c r="M54" s="82">
        <v>270</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270.14999999999998</v>
      </c>
      <c r="D56" s="83">
        <v>215.59</v>
      </c>
      <c r="E56" s="83">
        <v>162.46</v>
      </c>
      <c r="F56" s="83">
        <v>78.31</v>
      </c>
      <c r="G56" s="83">
        <v>62.65</v>
      </c>
      <c r="H56" s="83">
        <v>66.66</v>
      </c>
      <c r="I56" s="83">
        <v>146.57</v>
      </c>
      <c r="J56" s="83">
        <v>257.08</v>
      </c>
      <c r="K56" s="83">
        <v>245.36</v>
      </c>
      <c r="L56" s="83">
        <v>222.47</v>
      </c>
      <c r="M56" s="83">
        <v>75.41</v>
      </c>
      <c r="N56" s="83">
        <v>75.62</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91.73</v>
      </c>
      <c r="D57" s="83">
        <v>29.52</v>
      </c>
      <c r="E57" s="83">
        <v>72.099999999999994</v>
      </c>
      <c r="F57" s="83">
        <v>69.12</v>
      </c>
      <c r="G57" s="83">
        <v>82.35</v>
      </c>
      <c r="H57" s="83">
        <v>74</v>
      </c>
      <c r="I57" s="83">
        <v>55.7</v>
      </c>
      <c r="J57" s="83">
        <v>83.07</v>
      </c>
      <c r="K57" s="83">
        <v>89.68</v>
      </c>
      <c r="L57" s="83">
        <v>58.56</v>
      </c>
      <c r="M57" s="83">
        <v>16.920000000000002</v>
      </c>
      <c r="N57" s="83">
        <v>24.08</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0.49</v>
      </c>
      <c r="D59" s="83">
        <v>0</v>
      </c>
      <c r="E59" s="83">
        <v>0.57999999999999996</v>
      </c>
      <c r="F59" s="83">
        <v>1.81</v>
      </c>
      <c r="G59" s="83">
        <v>1.27</v>
      </c>
      <c r="H59" s="83">
        <v>0.97</v>
      </c>
      <c r="I59" s="83">
        <v>0.86</v>
      </c>
      <c r="J59" s="83">
        <v>7.0000000000000007E-2</v>
      </c>
      <c r="K59" s="83">
        <v>0.01</v>
      </c>
      <c r="L59" s="83">
        <v>0</v>
      </c>
      <c r="M59" s="83">
        <v>0.04</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94.9</v>
      </c>
      <c r="D60" s="83">
        <v>52.44</v>
      </c>
      <c r="E60" s="83">
        <v>23.98</v>
      </c>
      <c r="F60" s="83">
        <v>16.22</v>
      </c>
      <c r="G60" s="83">
        <v>17.05</v>
      </c>
      <c r="H60" s="83">
        <v>20.010000000000002</v>
      </c>
      <c r="I60" s="83">
        <v>25.14</v>
      </c>
      <c r="J60" s="83">
        <v>36.47</v>
      </c>
      <c r="K60" s="83">
        <v>28.47</v>
      </c>
      <c r="L60" s="83">
        <v>21.56</v>
      </c>
      <c r="M60" s="83">
        <v>101.34</v>
      </c>
      <c r="N60" s="83">
        <v>20.62</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48.42</v>
      </c>
      <c r="D61" s="83">
        <v>0.08</v>
      </c>
      <c r="E61" s="83">
        <v>54.95</v>
      </c>
      <c r="F61" s="83">
        <v>0.97</v>
      </c>
      <c r="G61" s="83">
        <v>1.02</v>
      </c>
      <c r="H61" s="83">
        <v>11.08</v>
      </c>
      <c r="I61" s="83">
        <v>94.73</v>
      </c>
      <c r="J61" s="83">
        <v>194.92</v>
      </c>
      <c r="K61" s="83">
        <v>80.680000000000007</v>
      </c>
      <c r="L61" s="83">
        <v>0.73</v>
      </c>
      <c r="M61" s="83">
        <v>7.49</v>
      </c>
      <c r="N61" s="83">
        <v>0.3</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408.85</v>
      </c>
      <c r="D62" s="87">
        <v>297.47000000000003</v>
      </c>
      <c r="E62" s="87">
        <v>204.17</v>
      </c>
      <c r="F62" s="87">
        <v>164.49</v>
      </c>
      <c r="G62" s="87">
        <v>162.30000000000001</v>
      </c>
      <c r="H62" s="87">
        <v>150.56</v>
      </c>
      <c r="I62" s="87">
        <v>133.55000000000001</v>
      </c>
      <c r="J62" s="87">
        <v>181.77</v>
      </c>
      <c r="K62" s="87">
        <v>282.83999999999997</v>
      </c>
      <c r="L62" s="87">
        <v>301.86</v>
      </c>
      <c r="M62" s="87">
        <v>186.22</v>
      </c>
      <c r="N62" s="87">
        <v>120.02</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56.94</v>
      </c>
      <c r="D63" s="83">
        <v>32.71</v>
      </c>
      <c r="E63" s="83">
        <v>48.63</v>
      </c>
      <c r="F63" s="83">
        <v>24.86</v>
      </c>
      <c r="G63" s="83">
        <v>74.959999999999994</v>
      </c>
      <c r="H63" s="83">
        <v>44.89</v>
      </c>
      <c r="I63" s="83">
        <v>38.78</v>
      </c>
      <c r="J63" s="83">
        <v>94.74</v>
      </c>
      <c r="K63" s="83">
        <v>45.53</v>
      </c>
      <c r="L63" s="83">
        <v>16.739999999999998</v>
      </c>
      <c r="M63" s="83">
        <v>8.7899999999999991</v>
      </c>
      <c r="N63" s="83">
        <v>8.74</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27.72</v>
      </c>
      <c r="D64" s="83">
        <v>4.75</v>
      </c>
      <c r="E64" s="83">
        <v>23.84</v>
      </c>
      <c r="F64" s="83">
        <v>12.28</v>
      </c>
      <c r="G64" s="83">
        <v>38.26</v>
      </c>
      <c r="H64" s="83">
        <v>30.45</v>
      </c>
      <c r="I64" s="83">
        <v>17.52</v>
      </c>
      <c r="J64" s="83">
        <v>38.1</v>
      </c>
      <c r="K64" s="83">
        <v>18.13</v>
      </c>
      <c r="L64" s="83">
        <v>9.35</v>
      </c>
      <c r="M64" s="83">
        <v>6.61</v>
      </c>
      <c r="N64" s="83">
        <v>5.31</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0.01</v>
      </c>
      <c r="D65" s="83">
        <v>0</v>
      </c>
      <c r="E65" s="83">
        <v>0.01</v>
      </c>
      <c r="F65" s="83">
        <v>0</v>
      </c>
      <c r="G65" s="83">
        <v>0.08</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2.5299999999999998</v>
      </c>
      <c r="D66" s="83">
        <v>1.96</v>
      </c>
      <c r="E66" s="83">
        <v>1.88</v>
      </c>
      <c r="F66" s="83">
        <v>4.5</v>
      </c>
      <c r="G66" s="83">
        <v>0.4</v>
      </c>
      <c r="H66" s="83">
        <v>0.28999999999999998</v>
      </c>
      <c r="I66" s="83">
        <v>0.94</v>
      </c>
      <c r="J66" s="83">
        <v>0.71</v>
      </c>
      <c r="K66" s="83">
        <v>0</v>
      </c>
      <c r="L66" s="83">
        <v>5.54</v>
      </c>
      <c r="M66" s="83">
        <v>0</v>
      </c>
      <c r="N66" s="83">
        <v>0.78</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0.19</v>
      </c>
      <c r="D67" s="83">
        <v>0</v>
      </c>
      <c r="E67" s="83">
        <v>0.22</v>
      </c>
      <c r="F67" s="83">
        <v>0.03</v>
      </c>
      <c r="G67" s="83">
        <v>0</v>
      </c>
      <c r="H67" s="83">
        <v>1.2</v>
      </c>
      <c r="I67" s="83">
        <v>0.03</v>
      </c>
      <c r="J67" s="83">
        <v>0</v>
      </c>
      <c r="K67" s="83">
        <v>0</v>
      </c>
      <c r="L67" s="83">
        <v>0</v>
      </c>
      <c r="M67" s="83">
        <v>0.02</v>
      </c>
      <c r="N67" s="83">
        <v>0</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59.29</v>
      </c>
      <c r="D68" s="87">
        <v>34.68</v>
      </c>
      <c r="E68" s="87">
        <v>50.3</v>
      </c>
      <c r="F68" s="87">
        <v>29.33</v>
      </c>
      <c r="G68" s="87">
        <v>75.44</v>
      </c>
      <c r="H68" s="87">
        <v>43.97</v>
      </c>
      <c r="I68" s="87">
        <v>39.69</v>
      </c>
      <c r="J68" s="87">
        <v>95.45</v>
      </c>
      <c r="K68" s="87">
        <v>45.53</v>
      </c>
      <c r="L68" s="87">
        <v>22.28</v>
      </c>
      <c r="M68" s="87">
        <v>8.77</v>
      </c>
      <c r="N68" s="87">
        <v>9.52</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468.13</v>
      </c>
      <c r="D69" s="87">
        <v>332.15</v>
      </c>
      <c r="E69" s="87">
        <v>254.47</v>
      </c>
      <c r="F69" s="87">
        <v>193.82</v>
      </c>
      <c r="G69" s="87">
        <v>237.74</v>
      </c>
      <c r="H69" s="87">
        <v>194.53</v>
      </c>
      <c r="I69" s="87">
        <v>173.24</v>
      </c>
      <c r="J69" s="87">
        <v>277.22000000000003</v>
      </c>
      <c r="K69" s="87">
        <v>328.37</v>
      </c>
      <c r="L69" s="87">
        <v>324.14</v>
      </c>
      <c r="M69" s="87">
        <v>194.99</v>
      </c>
      <c r="N69" s="87">
        <v>129.54</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4.9800000000000004</v>
      </c>
      <c r="D76" s="83">
        <v>4.1900000000000004</v>
      </c>
      <c r="E76" s="83">
        <v>2.61</v>
      </c>
      <c r="F76" s="83">
        <v>1.3</v>
      </c>
      <c r="G76" s="83">
        <v>2.33</v>
      </c>
      <c r="H76" s="83">
        <v>1.93</v>
      </c>
      <c r="I76" s="83">
        <v>1.93</v>
      </c>
      <c r="J76" s="83">
        <v>7.68</v>
      </c>
      <c r="K76" s="83">
        <v>1.04</v>
      </c>
      <c r="L76" s="83">
        <v>1.1599999999999999</v>
      </c>
      <c r="M76" s="83">
        <v>0.08</v>
      </c>
      <c r="N76" s="83">
        <v>2.5</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3.67</v>
      </c>
      <c r="D77" s="83">
        <v>14.71</v>
      </c>
      <c r="E77" s="83">
        <v>0.76</v>
      </c>
      <c r="F77" s="83">
        <v>0.91</v>
      </c>
      <c r="G77" s="83">
        <v>0.82</v>
      </c>
      <c r="H77" s="83">
        <v>0.97</v>
      </c>
      <c r="I77" s="83">
        <v>0.72</v>
      </c>
      <c r="J77" s="83">
        <v>0.11</v>
      </c>
      <c r="K77" s="83">
        <v>0.91</v>
      </c>
      <c r="L77" s="83">
        <v>0.96</v>
      </c>
      <c r="M77" s="83">
        <v>0.25</v>
      </c>
      <c r="N77" s="83">
        <v>0.19</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1.72</v>
      </c>
      <c r="D78" s="83">
        <v>1.1200000000000001</v>
      </c>
      <c r="E78" s="83">
        <v>1.28</v>
      </c>
      <c r="F78" s="83">
        <v>0.49</v>
      </c>
      <c r="G78" s="83">
        <v>0.77</v>
      </c>
      <c r="H78" s="83">
        <v>1.93</v>
      </c>
      <c r="I78" s="83">
        <v>1.95</v>
      </c>
      <c r="J78" s="83">
        <v>1.28</v>
      </c>
      <c r="K78" s="83">
        <v>1.56</v>
      </c>
      <c r="L78" s="83">
        <v>0.76</v>
      </c>
      <c r="M78" s="83">
        <v>0.81</v>
      </c>
      <c r="N78" s="83">
        <v>0.1</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142.13</v>
      </c>
      <c r="D79" s="83">
        <v>43.93</v>
      </c>
      <c r="E79" s="83">
        <v>140.38</v>
      </c>
      <c r="F79" s="83">
        <v>128.09</v>
      </c>
      <c r="G79" s="83">
        <v>150.03</v>
      </c>
      <c r="H79" s="83">
        <v>126.96</v>
      </c>
      <c r="I79" s="83">
        <v>160.27000000000001</v>
      </c>
      <c r="J79" s="83">
        <v>247.34</v>
      </c>
      <c r="K79" s="83">
        <v>131.04</v>
      </c>
      <c r="L79" s="83">
        <v>64.86</v>
      </c>
      <c r="M79" s="83">
        <v>9.82</v>
      </c>
      <c r="N79" s="83">
        <v>18.809999999999999</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48.42</v>
      </c>
      <c r="D80" s="83">
        <v>0.08</v>
      </c>
      <c r="E80" s="83">
        <v>54.95</v>
      </c>
      <c r="F80" s="83">
        <v>0.97</v>
      </c>
      <c r="G80" s="83">
        <v>1.02</v>
      </c>
      <c r="H80" s="83">
        <v>11.08</v>
      </c>
      <c r="I80" s="83">
        <v>94.73</v>
      </c>
      <c r="J80" s="83">
        <v>194.92</v>
      </c>
      <c r="K80" s="83">
        <v>80.680000000000007</v>
      </c>
      <c r="L80" s="83">
        <v>0.73</v>
      </c>
      <c r="M80" s="83">
        <v>7.49</v>
      </c>
      <c r="N80" s="83">
        <v>0.3</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104.09</v>
      </c>
      <c r="D81" s="87">
        <v>63.88</v>
      </c>
      <c r="E81" s="87">
        <v>90.09</v>
      </c>
      <c r="F81" s="87">
        <v>129.81</v>
      </c>
      <c r="G81" s="87">
        <v>152.93</v>
      </c>
      <c r="H81" s="87">
        <v>120.7</v>
      </c>
      <c r="I81" s="87">
        <v>70.14</v>
      </c>
      <c r="J81" s="87">
        <v>61.5</v>
      </c>
      <c r="K81" s="87">
        <v>53.87</v>
      </c>
      <c r="L81" s="87">
        <v>67</v>
      </c>
      <c r="M81" s="87">
        <v>3.47</v>
      </c>
      <c r="N81" s="87">
        <v>21.31</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13.29</v>
      </c>
      <c r="D82" s="83">
        <v>12.01</v>
      </c>
      <c r="E82" s="83">
        <v>12.44</v>
      </c>
      <c r="F82" s="83">
        <v>0.65</v>
      </c>
      <c r="G82" s="83">
        <v>27.19</v>
      </c>
      <c r="H82" s="83">
        <v>6.47</v>
      </c>
      <c r="I82" s="83">
        <v>0.69</v>
      </c>
      <c r="J82" s="83">
        <v>38.700000000000003</v>
      </c>
      <c r="K82" s="83">
        <v>6.5</v>
      </c>
      <c r="L82" s="83">
        <v>2.5</v>
      </c>
      <c r="M82" s="83">
        <v>0.41</v>
      </c>
      <c r="N82" s="83">
        <v>0.9</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31.22</v>
      </c>
      <c r="D84" s="83">
        <v>30.01</v>
      </c>
      <c r="E84" s="83">
        <v>27.35</v>
      </c>
      <c r="F84" s="83">
        <v>29.99</v>
      </c>
      <c r="G84" s="83">
        <v>23.7</v>
      </c>
      <c r="H84" s="83">
        <v>34.21</v>
      </c>
      <c r="I84" s="83">
        <v>33.21</v>
      </c>
      <c r="J84" s="83">
        <v>28.06</v>
      </c>
      <c r="K84" s="83">
        <v>34.28</v>
      </c>
      <c r="L84" s="83">
        <v>16.12</v>
      </c>
      <c r="M84" s="83">
        <v>1.01</v>
      </c>
      <c r="N84" s="83">
        <v>3.55</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0.19</v>
      </c>
      <c r="D85" s="83">
        <v>0</v>
      </c>
      <c r="E85" s="83">
        <v>0.22</v>
      </c>
      <c r="F85" s="83">
        <v>0.03</v>
      </c>
      <c r="G85" s="83">
        <v>0</v>
      </c>
      <c r="H85" s="83">
        <v>1.2</v>
      </c>
      <c r="I85" s="83">
        <v>0.03</v>
      </c>
      <c r="J85" s="83">
        <v>0</v>
      </c>
      <c r="K85" s="83">
        <v>0</v>
      </c>
      <c r="L85" s="83">
        <v>0</v>
      </c>
      <c r="M85" s="83">
        <v>0.02</v>
      </c>
      <c r="N85" s="83">
        <v>0</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44.31</v>
      </c>
      <c r="D86" s="87">
        <v>42.03</v>
      </c>
      <c r="E86" s="87">
        <v>39.57</v>
      </c>
      <c r="F86" s="87">
        <v>30.61</v>
      </c>
      <c r="G86" s="87">
        <v>50.89</v>
      </c>
      <c r="H86" s="87">
        <v>39.47</v>
      </c>
      <c r="I86" s="87">
        <v>33.86</v>
      </c>
      <c r="J86" s="87">
        <v>66.760000000000005</v>
      </c>
      <c r="K86" s="87">
        <v>40.78</v>
      </c>
      <c r="L86" s="87">
        <v>18.62</v>
      </c>
      <c r="M86" s="87">
        <v>1.4</v>
      </c>
      <c r="N86" s="87">
        <v>4.45</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148.4</v>
      </c>
      <c r="D87" s="87">
        <v>105.9</v>
      </c>
      <c r="E87" s="87">
        <v>129.66</v>
      </c>
      <c r="F87" s="87">
        <v>160.41999999999999</v>
      </c>
      <c r="G87" s="87">
        <v>203.82</v>
      </c>
      <c r="H87" s="87">
        <v>160.16999999999999</v>
      </c>
      <c r="I87" s="87">
        <v>104.01</v>
      </c>
      <c r="J87" s="87">
        <v>128.26</v>
      </c>
      <c r="K87" s="87">
        <v>94.65</v>
      </c>
      <c r="L87" s="87">
        <v>85.62</v>
      </c>
      <c r="M87" s="87">
        <v>4.8600000000000003</v>
      </c>
      <c r="N87" s="87">
        <v>25.76</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-319.73</v>
      </c>
      <c r="D88" s="87">
        <v>-226.24</v>
      </c>
      <c r="E88" s="87">
        <v>-124.81</v>
      </c>
      <c r="F88" s="87">
        <v>-33.4</v>
      </c>
      <c r="G88" s="87">
        <v>-33.93</v>
      </c>
      <c r="H88" s="87">
        <v>-34.36</v>
      </c>
      <c r="I88" s="87">
        <v>-69.23</v>
      </c>
      <c r="J88" s="87">
        <v>-148.94999999999999</v>
      </c>
      <c r="K88" s="87">
        <v>-233.72</v>
      </c>
      <c r="L88" s="87">
        <v>-238.52</v>
      </c>
      <c r="M88" s="87">
        <v>-190.13</v>
      </c>
      <c r="N88" s="87">
        <v>-103.78</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-304.76</v>
      </c>
      <c r="D89" s="90">
        <v>-233.59</v>
      </c>
      <c r="E89" s="90">
        <v>-114.08</v>
      </c>
      <c r="F89" s="90">
        <v>-34.68</v>
      </c>
      <c r="G89" s="90">
        <v>-9.3699999999999992</v>
      </c>
      <c r="H89" s="90">
        <v>-29.86</v>
      </c>
      <c r="I89" s="90">
        <v>-63.41</v>
      </c>
      <c r="J89" s="90">
        <v>-120.27</v>
      </c>
      <c r="K89" s="90">
        <v>-228.96</v>
      </c>
      <c r="L89" s="90">
        <v>-234.86</v>
      </c>
      <c r="M89" s="90">
        <v>-182.75</v>
      </c>
      <c r="N89" s="90">
        <v>-98.71</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2.85</v>
      </c>
      <c r="D90" s="83">
        <v>0</v>
      </c>
      <c r="E90" s="83">
        <v>3.51</v>
      </c>
      <c r="F90" s="83">
        <v>0.7</v>
      </c>
      <c r="G90" s="83">
        <v>13.4</v>
      </c>
      <c r="H90" s="83">
        <v>9.08</v>
      </c>
      <c r="I90" s="83">
        <v>0.48</v>
      </c>
      <c r="J90" s="83">
        <v>0</v>
      </c>
      <c r="K90" s="83">
        <v>0</v>
      </c>
      <c r="L90" s="83">
        <v>0</v>
      </c>
      <c r="M90" s="83">
        <v>0</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3.03</v>
      </c>
      <c r="D91" s="83">
        <v>0</v>
      </c>
      <c r="E91" s="83">
        <v>3.53</v>
      </c>
      <c r="F91" s="83">
        <v>7.97</v>
      </c>
      <c r="G91" s="83">
        <v>10.38</v>
      </c>
      <c r="H91" s="83">
        <v>6.42</v>
      </c>
      <c r="I91" s="83">
        <v>3.14</v>
      </c>
      <c r="J91" s="83">
        <v>0.61</v>
      </c>
      <c r="K91" s="83">
        <v>0.02</v>
      </c>
      <c r="L91" s="83">
        <v>0</v>
      </c>
      <c r="M91" s="83">
        <v>0.35</v>
      </c>
      <c r="N91" s="83">
        <v>0</v>
      </c>
    </row>
  </sheetData>
  <mergeCells count="28">
    <mergeCell ref="I1:N1"/>
    <mergeCell ref="A2:B3"/>
    <mergeCell ref="A1:B1"/>
    <mergeCell ref="A4:A16"/>
    <mergeCell ref="B4:B16"/>
    <mergeCell ref="C4:C16"/>
    <mergeCell ref="D4:D16"/>
    <mergeCell ref="E4:E16"/>
    <mergeCell ref="C1:H1"/>
    <mergeCell ref="C2:H3"/>
    <mergeCell ref="I2:N3"/>
    <mergeCell ref="L6:L13"/>
    <mergeCell ref="J6:J13"/>
    <mergeCell ref="K6:K13"/>
    <mergeCell ref="C55:H55"/>
    <mergeCell ref="I55:N55"/>
    <mergeCell ref="M4:M16"/>
    <mergeCell ref="N4:N16"/>
    <mergeCell ref="F6:F13"/>
    <mergeCell ref="G6:G13"/>
    <mergeCell ref="F14:H16"/>
    <mergeCell ref="I14:L16"/>
    <mergeCell ref="F4:H5"/>
    <mergeCell ref="I4:L5"/>
    <mergeCell ref="H6:H13"/>
    <mergeCell ref="I6:I13"/>
    <mergeCell ref="I18:N18"/>
    <mergeCell ref="C18:H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33" t="s">
        <v>97</v>
      </c>
      <c r="B2" s="234"/>
      <c r="C2" s="240" t="s">
        <v>198</v>
      </c>
      <c r="D2" s="241"/>
      <c r="E2" s="241"/>
      <c r="F2" s="241"/>
      <c r="G2" s="241"/>
      <c r="H2" s="241"/>
      <c r="I2" s="241" t="s">
        <v>198</v>
      </c>
      <c r="J2" s="241"/>
      <c r="K2" s="241"/>
      <c r="L2" s="241"/>
      <c r="M2" s="241"/>
      <c r="N2" s="241"/>
      <c r="O2" s="105"/>
      <c r="P2" s="105"/>
      <c r="Q2" s="105"/>
      <c r="R2" s="105"/>
      <c r="S2" s="105"/>
      <c r="T2" s="105"/>
      <c r="U2" s="105"/>
      <c r="V2" s="105"/>
      <c r="W2" s="105"/>
      <c r="X2" s="105"/>
      <c r="Y2" s="105"/>
      <c r="Z2" s="105"/>
      <c r="AA2" s="105"/>
    </row>
    <row r="3" spans="1:27" s="76" customFormat="1" ht="15" customHeight="1">
      <c r="A3" s="235"/>
      <c r="B3" s="236"/>
      <c r="C3" s="242"/>
      <c r="D3" s="243"/>
      <c r="E3" s="243"/>
      <c r="F3" s="243"/>
      <c r="G3" s="243"/>
      <c r="H3" s="243"/>
      <c r="I3" s="243"/>
      <c r="J3" s="243"/>
      <c r="K3" s="243"/>
      <c r="L3" s="243"/>
      <c r="M3" s="243"/>
      <c r="N3" s="243"/>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184170</v>
      </c>
      <c r="D19" s="82">
        <v>52577</v>
      </c>
      <c r="E19" s="82">
        <v>61521</v>
      </c>
      <c r="F19" s="82">
        <v>813</v>
      </c>
      <c r="G19" s="82">
        <v>1331</v>
      </c>
      <c r="H19" s="82">
        <v>1872</v>
      </c>
      <c r="I19" s="82">
        <v>5274</v>
      </c>
      <c r="J19" s="82">
        <v>11534</v>
      </c>
      <c r="K19" s="82">
        <v>7413</v>
      </c>
      <c r="L19" s="82">
        <v>33284</v>
      </c>
      <c r="M19" s="82">
        <v>14356</v>
      </c>
      <c r="N19" s="82">
        <v>55716</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58393</v>
      </c>
      <c r="D20" s="82">
        <v>11246</v>
      </c>
      <c r="E20" s="82">
        <v>30147</v>
      </c>
      <c r="F20" s="82">
        <v>2610</v>
      </c>
      <c r="G20" s="82">
        <v>4619</v>
      </c>
      <c r="H20" s="82">
        <v>5578</v>
      </c>
      <c r="I20" s="82">
        <v>3622</v>
      </c>
      <c r="J20" s="82">
        <v>4672</v>
      </c>
      <c r="K20" s="82">
        <v>2372</v>
      </c>
      <c r="L20" s="82">
        <v>6674</v>
      </c>
      <c r="M20" s="82">
        <v>1854</v>
      </c>
      <c r="N20" s="82">
        <v>15146</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67</v>
      </c>
      <c r="D22" s="82">
        <v>0</v>
      </c>
      <c r="E22" s="82">
        <v>67</v>
      </c>
      <c r="F22" s="82">
        <v>7</v>
      </c>
      <c r="G22" s="82">
        <v>7</v>
      </c>
      <c r="H22" s="82">
        <v>49</v>
      </c>
      <c r="I22" s="82">
        <v>1</v>
      </c>
      <c r="J22" s="82">
        <v>3</v>
      </c>
      <c r="K22" s="82">
        <v>0</v>
      </c>
      <c r="L22" s="82">
        <v>0</v>
      </c>
      <c r="M22" s="82">
        <v>0</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43526</v>
      </c>
      <c r="D23" s="82">
        <v>18185</v>
      </c>
      <c r="E23" s="82">
        <v>11275</v>
      </c>
      <c r="F23" s="82">
        <v>813</v>
      </c>
      <c r="G23" s="82">
        <v>1101</v>
      </c>
      <c r="H23" s="82">
        <v>1423</v>
      </c>
      <c r="I23" s="82">
        <v>1119</v>
      </c>
      <c r="J23" s="82">
        <v>1961</v>
      </c>
      <c r="K23" s="82">
        <v>1200</v>
      </c>
      <c r="L23" s="82">
        <v>3658</v>
      </c>
      <c r="M23" s="82">
        <v>2297</v>
      </c>
      <c r="N23" s="82">
        <v>11769</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9092</v>
      </c>
      <c r="D24" s="82">
        <v>2560</v>
      </c>
      <c r="E24" s="82">
        <v>3542</v>
      </c>
      <c r="F24" s="82">
        <v>113</v>
      </c>
      <c r="G24" s="82">
        <v>161</v>
      </c>
      <c r="H24" s="82">
        <v>147</v>
      </c>
      <c r="I24" s="82">
        <v>204</v>
      </c>
      <c r="J24" s="82">
        <v>187</v>
      </c>
      <c r="K24" s="82">
        <v>275</v>
      </c>
      <c r="L24" s="82">
        <v>2455</v>
      </c>
      <c r="M24" s="82">
        <v>320</v>
      </c>
      <c r="N24" s="82">
        <v>2669</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277065</v>
      </c>
      <c r="D25" s="86">
        <v>79448</v>
      </c>
      <c r="E25" s="86">
        <v>99467</v>
      </c>
      <c r="F25" s="86">
        <v>4130</v>
      </c>
      <c r="G25" s="86">
        <v>6898</v>
      </c>
      <c r="H25" s="86">
        <v>8775</v>
      </c>
      <c r="I25" s="86">
        <v>9811</v>
      </c>
      <c r="J25" s="86">
        <v>17983</v>
      </c>
      <c r="K25" s="86">
        <v>10710</v>
      </c>
      <c r="L25" s="86">
        <v>41161</v>
      </c>
      <c r="M25" s="86">
        <v>18187</v>
      </c>
      <c r="N25" s="86">
        <v>79962</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47231</v>
      </c>
      <c r="D26" s="82">
        <v>6753</v>
      </c>
      <c r="E26" s="82">
        <v>28473</v>
      </c>
      <c r="F26" s="82">
        <v>3712</v>
      </c>
      <c r="G26" s="82">
        <v>5654</v>
      </c>
      <c r="H26" s="82">
        <v>5943</v>
      </c>
      <c r="I26" s="82">
        <v>4202</v>
      </c>
      <c r="J26" s="82">
        <v>5009</v>
      </c>
      <c r="K26" s="82">
        <v>2138</v>
      </c>
      <c r="L26" s="82">
        <v>1815</v>
      </c>
      <c r="M26" s="82">
        <v>1185</v>
      </c>
      <c r="N26" s="82">
        <v>10820</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19586</v>
      </c>
      <c r="D27" s="82">
        <v>1373</v>
      </c>
      <c r="E27" s="82">
        <v>11804</v>
      </c>
      <c r="F27" s="82">
        <v>2149</v>
      </c>
      <c r="G27" s="82">
        <v>3067</v>
      </c>
      <c r="H27" s="82">
        <v>1603</v>
      </c>
      <c r="I27" s="82">
        <v>2805</v>
      </c>
      <c r="J27" s="82">
        <v>1993</v>
      </c>
      <c r="K27" s="82">
        <v>187</v>
      </c>
      <c r="L27" s="82">
        <v>0</v>
      </c>
      <c r="M27" s="82">
        <v>695</v>
      </c>
      <c r="N27" s="82">
        <v>5714</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3205</v>
      </c>
      <c r="D29" s="82">
        <v>11</v>
      </c>
      <c r="E29" s="82">
        <v>38</v>
      </c>
      <c r="F29" s="82">
        <v>14</v>
      </c>
      <c r="G29" s="82">
        <v>23</v>
      </c>
      <c r="H29" s="82">
        <v>0</v>
      </c>
      <c r="I29" s="82">
        <v>0</v>
      </c>
      <c r="J29" s="82">
        <v>0</v>
      </c>
      <c r="K29" s="82">
        <v>0</v>
      </c>
      <c r="L29" s="82">
        <v>0</v>
      </c>
      <c r="M29" s="82">
        <v>0</v>
      </c>
      <c r="N29" s="82">
        <v>3156</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2525</v>
      </c>
      <c r="D30" s="82">
        <v>0</v>
      </c>
      <c r="E30" s="82">
        <v>2482</v>
      </c>
      <c r="F30" s="82">
        <v>768</v>
      </c>
      <c r="G30" s="82">
        <v>175</v>
      </c>
      <c r="H30" s="82">
        <v>549</v>
      </c>
      <c r="I30" s="82">
        <v>427</v>
      </c>
      <c r="J30" s="82">
        <v>170</v>
      </c>
      <c r="K30" s="82">
        <v>244</v>
      </c>
      <c r="L30" s="82">
        <v>149</v>
      </c>
      <c r="M30" s="82">
        <v>42</v>
      </c>
      <c r="N30" s="82">
        <v>0</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47911</v>
      </c>
      <c r="D31" s="86">
        <v>6764</v>
      </c>
      <c r="E31" s="86">
        <v>26029</v>
      </c>
      <c r="F31" s="86">
        <v>2958</v>
      </c>
      <c r="G31" s="86">
        <v>5503</v>
      </c>
      <c r="H31" s="86">
        <v>5394</v>
      </c>
      <c r="I31" s="86">
        <v>3775</v>
      </c>
      <c r="J31" s="86">
        <v>4839</v>
      </c>
      <c r="K31" s="86">
        <v>1894</v>
      </c>
      <c r="L31" s="86">
        <v>1665</v>
      </c>
      <c r="M31" s="86">
        <v>1143</v>
      </c>
      <c r="N31" s="86">
        <v>13976</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324976</v>
      </c>
      <c r="D32" s="86">
        <v>86212</v>
      </c>
      <c r="E32" s="86">
        <v>125496</v>
      </c>
      <c r="F32" s="86">
        <v>7088</v>
      </c>
      <c r="G32" s="86">
        <v>12401</v>
      </c>
      <c r="H32" s="86">
        <v>14169</v>
      </c>
      <c r="I32" s="86">
        <v>13586</v>
      </c>
      <c r="J32" s="86">
        <v>22822</v>
      </c>
      <c r="K32" s="86">
        <v>12603</v>
      </c>
      <c r="L32" s="86">
        <v>42827</v>
      </c>
      <c r="M32" s="86">
        <v>19330</v>
      </c>
      <c r="N32" s="86">
        <v>93938</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1029</v>
      </c>
      <c r="D39" s="82">
        <v>54</v>
      </c>
      <c r="E39" s="82">
        <v>382</v>
      </c>
      <c r="F39" s="82">
        <v>42</v>
      </c>
      <c r="G39" s="82">
        <v>75</v>
      </c>
      <c r="H39" s="82">
        <v>99</v>
      </c>
      <c r="I39" s="82">
        <v>96</v>
      </c>
      <c r="J39" s="82">
        <v>59</v>
      </c>
      <c r="K39" s="82">
        <v>7</v>
      </c>
      <c r="L39" s="82">
        <v>4</v>
      </c>
      <c r="M39" s="82">
        <v>289</v>
      </c>
      <c r="N39" s="82">
        <v>303</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182</v>
      </c>
      <c r="D40" s="82">
        <v>125</v>
      </c>
      <c r="E40" s="82">
        <v>43</v>
      </c>
      <c r="F40" s="82">
        <v>0</v>
      </c>
      <c r="G40" s="82">
        <v>17</v>
      </c>
      <c r="H40" s="82">
        <v>18</v>
      </c>
      <c r="I40" s="82">
        <v>5</v>
      </c>
      <c r="J40" s="82">
        <v>2</v>
      </c>
      <c r="K40" s="82">
        <v>0</v>
      </c>
      <c r="L40" s="82">
        <v>1</v>
      </c>
      <c r="M40" s="82">
        <v>0</v>
      </c>
      <c r="N40" s="82">
        <v>14</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56370</v>
      </c>
      <c r="D41" s="82">
        <v>21745</v>
      </c>
      <c r="E41" s="82">
        <v>11235</v>
      </c>
      <c r="F41" s="82">
        <v>23</v>
      </c>
      <c r="G41" s="82">
        <v>56</v>
      </c>
      <c r="H41" s="82">
        <v>212</v>
      </c>
      <c r="I41" s="82">
        <v>1026</v>
      </c>
      <c r="J41" s="82">
        <v>2464</v>
      </c>
      <c r="K41" s="82">
        <v>1631</v>
      </c>
      <c r="L41" s="82">
        <v>5824</v>
      </c>
      <c r="M41" s="82">
        <v>2768</v>
      </c>
      <c r="N41" s="82">
        <v>20622</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64718</v>
      </c>
      <c r="D42" s="82">
        <v>18097</v>
      </c>
      <c r="E42" s="82">
        <v>12637</v>
      </c>
      <c r="F42" s="82">
        <v>260</v>
      </c>
      <c r="G42" s="82">
        <v>440</v>
      </c>
      <c r="H42" s="82">
        <v>770</v>
      </c>
      <c r="I42" s="82">
        <v>745</v>
      </c>
      <c r="J42" s="82">
        <v>2052</v>
      </c>
      <c r="K42" s="82">
        <v>1273</v>
      </c>
      <c r="L42" s="82">
        <v>7097</v>
      </c>
      <c r="M42" s="82">
        <v>2132</v>
      </c>
      <c r="N42" s="82">
        <v>31852</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9092</v>
      </c>
      <c r="D43" s="82">
        <v>2560</v>
      </c>
      <c r="E43" s="82">
        <v>3542</v>
      </c>
      <c r="F43" s="82">
        <v>113</v>
      </c>
      <c r="G43" s="82">
        <v>161</v>
      </c>
      <c r="H43" s="82">
        <v>147</v>
      </c>
      <c r="I43" s="82">
        <v>204</v>
      </c>
      <c r="J43" s="82">
        <v>187</v>
      </c>
      <c r="K43" s="82">
        <v>275</v>
      </c>
      <c r="L43" s="82">
        <v>2455</v>
      </c>
      <c r="M43" s="82">
        <v>320</v>
      </c>
      <c r="N43" s="82">
        <v>2669</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113207</v>
      </c>
      <c r="D44" s="86">
        <v>37460</v>
      </c>
      <c r="E44" s="86">
        <v>20755</v>
      </c>
      <c r="F44" s="86">
        <v>212</v>
      </c>
      <c r="G44" s="86">
        <v>426</v>
      </c>
      <c r="H44" s="86">
        <v>953</v>
      </c>
      <c r="I44" s="86">
        <v>1668</v>
      </c>
      <c r="J44" s="86">
        <v>4388</v>
      </c>
      <c r="K44" s="86">
        <v>2637</v>
      </c>
      <c r="L44" s="86">
        <v>10471</v>
      </c>
      <c r="M44" s="86">
        <v>4869</v>
      </c>
      <c r="N44" s="86">
        <v>50123</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14967</v>
      </c>
      <c r="D45" s="82">
        <v>1369</v>
      </c>
      <c r="E45" s="82">
        <v>8420</v>
      </c>
      <c r="F45" s="82">
        <v>1236</v>
      </c>
      <c r="G45" s="82">
        <v>2070</v>
      </c>
      <c r="H45" s="82">
        <v>1348</v>
      </c>
      <c r="I45" s="82">
        <v>1161</v>
      </c>
      <c r="J45" s="82">
        <v>895</v>
      </c>
      <c r="K45" s="82">
        <v>596</v>
      </c>
      <c r="L45" s="82">
        <v>1115</v>
      </c>
      <c r="M45" s="82">
        <v>12</v>
      </c>
      <c r="N45" s="82">
        <v>5167</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3935</v>
      </c>
      <c r="D47" s="82">
        <v>67</v>
      </c>
      <c r="E47" s="82">
        <v>3372</v>
      </c>
      <c r="F47" s="82">
        <v>811</v>
      </c>
      <c r="G47" s="82">
        <v>409</v>
      </c>
      <c r="H47" s="82">
        <v>687</v>
      </c>
      <c r="I47" s="82">
        <v>537</v>
      </c>
      <c r="J47" s="82">
        <v>398</v>
      </c>
      <c r="K47" s="82">
        <v>300</v>
      </c>
      <c r="L47" s="82">
        <v>230</v>
      </c>
      <c r="M47" s="82">
        <v>90</v>
      </c>
      <c r="N47" s="82">
        <v>405</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2525</v>
      </c>
      <c r="D48" s="82">
        <v>0</v>
      </c>
      <c r="E48" s="82">
        <v>2482</v>
      </c>
      <c r="F48" s="82">
        <v>768</v>
      </c>
      <c r="G48" s="82">
        <v>175</v>
      </c>
      <c r="H48" s="82">
        <v>549</v>
      </c>
      <c r="I48" s="82">
        <v>427</v>
      </c>
      <c r="J48" s="82">
        <v>170</v>
      </c>
      <c r="K48" s="82">
        <v>244</v>
      </c>
      <c r="L48" s="82">
        <v>149</v>
      </c>
      <c r="M48" s="82">
        <v>42</v>
      </c>
      <c r="N48" s="82">
        <v>0</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16377</v>
      </c>
      <c r="D49" s="86">
        <v>1436</v>
      </c>
      <c r="E49" s="86">
        <v>9310</v>
      </c>
      <c r="F49" s="86">
        <v>1278</v>
      </c>
      <c r="G49" s="86">
        <v>2304</v>
      </c>
      <c r="H49" s="86">
        <v>1485</v>
      </c>
      <c r="I49" s="86">
        <v>1270</v>
      </c>
      <c r="J49" s="86">
        <v>1124</v>
      </c>
      <c r="K49" s="86">
        <v>652</v>
      </c>
      <c r="L49" s="86">
        <v>1196</v>
      </c>
      <c r="M49" s="86">
        <v>60</v>
      </c>
      <c r="N49" s="86">
        <v>5572</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129584</v>
      </c>
      <c r="D50" s="86">
        <v>38896</v>
      </c>
      <c r="E50" s="86">
        <v>30064</v>
      </c>
      <c r="F50" s="86">
        <v>1490</v>
      </c>
      <c r="G50" s="86">
        <v>2730</v>
      </c>
      <c r="H50" s="86">
        <v>2438</v>
      </c>
      <c r="I50" s="86">
        <v>2938</v>
      </c>
      <c r="J50" s="86">
        <v>5512</v>
      </c>
      <c r="K50" s="86">
        <v>3289</v>
      </c>
      <c r="L50" s="86">
        <v>11667</v>
      </c>
      <c r="M50" s="86">
        <v>4929</v>
      </c>
      <c r="N50" s="86">
        <v>55695</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-195392</v>
      </c>
      <c r="D51" s="86">
        <v>-47317</v>
      </c>
      <c r="E51" s="86">
        <v>-95431</v>
      </c>
      <c r="F51" s="86">
        <v>-5598</v>
      </c>
      <c r="G51" s="86">
        <v>-9671</v>
      </c>
      <c r="H51" s="86">
        <v>-11731</v>
      </c>
      <c r="I51" s="86">
        <v>-10648</v>
      </c>
      <c r="J51" s="86">
        <v>-17310</v>
      </c>
      <c r="K51" s="86">
        <v>-9314</v>
      </c>
      <c r="L51" s="86">
        <v>-31159</v>
      </c>
      <c r="M51" s="86">
        <v>-14401</v>
      </c>
      <c r="N51" s="86">
        <v>-38242</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-163858</v>
      </c>
      <c r="D52" s="89">
        <v>-41988</v>
      </c>
      <c r="E52" s="89">
        <v>-78712</v>
      </c>
      <c r="F52" s="89">
        <v>-3918</v>
      </c>
      <c r="G52" s="89">
        <v>-6472</v>
      </c>
      <c r="H52" s="89">
        <v>-7822</v>
      </c>
      <c r="I52" s="89">
        <v>-8143</v>
      </c>
      <c r="J52" s="89">
        <v>-13594</v>
      </c>
      <c r="K52" s="89">
        <v>-8073</v>
      </c>
      <c r="L52" s="89">
        <v>-30690</v>
      </c>
      <c r="M52" s="89">
        <v>-13318</v>
      </c>
      <c r="N52" s="89">
        <v>-29839</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845</v>
      </c>
      <c r="D53" s="82">
        <v>0</v>
      </c>
      <c r="E53" s="82">
        <v>845</v>
      </c>
      <c r="F53" s="82">
        <v>0</v>
      </c>
      <c r="G53" s="82">
        <v>120</v>
      </c>
      <c r="H53" s="82">
        <v>535</v>
      </c>
      <c r="I53" s="82">
        <v>0</v>
      </c>
      <c r="J53" s="82">
        <v>190</v>
      </c>
      <c r="K53" s="82">
        <v>0</v>
      </c>
      <c r="L53" s="82">
        <v>0</v>
      </c>
      <c r="M53" s="82">
        <v>0</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384</v>
      </c>
      <c r="D54" s="82">
        <v>0</v>
      </c>
      <c r="E54" s="82">
        <v>384</v>
      </c>
      <c r="F54" s="82">
        <v>48</v>
      </c>
      <c r="G54" s="82">
        <v>88</v>
      </c>
      <c r="H54" s="82">
        <v>160</v>
      </c>
      <c r="I54" s="82">
        <v>49</v>
      </c>
      <c r="J54" s="82">
        <v>39</v>
      </c>
      <c r="K54" s="82">
        <v>0</v>
      </c>
      <c r="L54" s="82">
        <v>0</v>
      </c>
      <c r="M54" s="82">
        <v>0</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114.44</v>
      </c>
      <c r="D56" s="83">
        <v>172.79</v>
      </c>
      <c r="E56" s="83">
        <v>47.14</v>
      </c>
      <c r="F56" s="83">
        <v>9.9</v>
      </c>
      <c r="G56" s="83">
        <v>7.77</v>
      </c>
      <c r="H56" s="83">
        <v>7.9</v>
      </c>
      <c r="I56" s="83">
        <v>31.43</v>
      </c>
      <c r="J56" s="83">
        <v>54.19</v>
      </c>
      <c r="K56" s="83">
        <v>53.24</v>
      </c>
      <c r="L56" s="83">
        <v>112.89</v>
      </c>
      <c r="M56" s="83">
        <v>18.52</v>
      </c>
      <c r="N56" s="83">
        <v>42.69</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36.28</v>
      </c>
      <c r="D57" s="83">
        <v>36.96</v>
      </c>
      <c r="E57" s="83">
        <v>23.1</v>
      </c>
      <c r="F57" s="83">
        <v>31.78</v>
      </c>
      <c r="G57" s="83">
        <v>26.95</v>
      </c>
      <c r="H57" s="83">
        <v>23.55</v>
      </c>
      <c r="I57" s="83">
        <v>21.59</v>
      </c>
      <c r="J57" s="83">
        <v>21.95</v>
      </c>
      <c r="K57" s="83">
        <v>17.03</v>
      </c>
      <c r="L57" s="83">
        <v>22.64</v>
      </c>
      <c r="M57" s="83">
        <v>2.39</v>
      </c>
      <c r="N57" s="83">
        <v>11.61</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0.04</v>
      </c>
      <c r="D59" s="83">
        <v>0</v>
      </c>
      <c r="E59" s="83">
        <v>0.05</v>
      </c>
      <c r="F59" s="83">
        <v>0.08</v>
      </c>
      <c r="G59" s="83">
        <v>0.04</v>
      </c>
      <c r="H59" s="83">
        <v>0.21</v>
      </c>
      <c r="I59" s="83">
        <v>0.01</v>
      </c>
      <c r="J59" s="83">
        <v>0.01</v>
      </c>
      <c r="K59" s="83">
        <v>0</v>
      </c>
      <c r="L59" s="83">
        <v>0</v>
      </c>
      <c r="M59" s="83">
        <v>0</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27.05</v>
      </c>
      <c r="D60" s="83">
        <v>59.77</v>
      </c>
      <c r="E60" s="83">
        <v>8.64</v>
      </c>
      <c r="F60" s="83">
        <v>9.9</v>
      </c>
      <c r="G60" s="83">
        <v>6.43</v>
      </c>
      <c r="H60" s="83">
        <v>6.01</v>
      </c>
      <c r="I60" s="83">
        <v>6.67</v>
      </c>
      <c r="J60" s="83">
        <v>9.2100000000000009</v>
      </c>
      <c r="K60" s="83">
        <v>8.6199999999999992</v>
      </c>
      <c r="L60" s="83">
        <v>12.41</v>
      </c>
      <c r="M60" s="83">
        <v>2.96</v>
      </c>
      <c r="N60" s="83">
        <v>9.02</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5.65</v>
      </c>
      <c r="D61" s="83">
        <v>8.41</v>
      </c>
      <c r="E61" s="83">
        <v>2.71</v>
      </c>
      <c r="F61" s="83">
        <v>1.38</v>
      </c>
      <c r="G61" s="83">
        <v>0.94</v>
      </c>
      <c r="H61" s="83">
        <v>0.62</v>
      </c>
      <c r="I61" s="83">
        <v>1.22</v>
      </c>
      <c r="J61" s="83">
        <v>0.88</v>
      </c>
      <c r="K61" s="83">
        <v>1.97</v>
      </c>
      <c r="L61" s="83">
        <v>8.33</v>
      </c>
      <c r="M61" s="83">
        <v>0.41</v>
      </c>
      <c r="N61" s="83">
        <v>2.04</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172.16</v>
      </c>
      <c r="D62" s="87">
        <v>261.11</v>
      </c>
      <c r="E62" s="87">
        <v>76.209999999999994</v>
      </c>
      <c r="F62" s="87">
        <v>50.28</v>
      </c>
      <c r="G62" s="87">
        <v>40.24</v>
      </c>
      <c r="H62" s="87">
        <v>37.049999999999997</v>
      </c>
      <c r="I62" s="87">
        <v>58.48</v>
      </c>
      <c r="J62" s="87">
        <v>84.48</v>
      </c>
      <c r="K62" s="87">
        <v>76.92</v>
      </c>
      <c r="L62" s="87">
        <v>139.6</v>
      </c>
      <c r="M62" s="87">
        <v>23.46</v>
      </c>
      <c r="N62" s="87">
        <v>61.27</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29.35</v>
      </c>
      <c r="D63" s="83">
        <v>22.19</v>
      </c>
      <c r="E63" s="83">
        <v>21.82</v>
      </c>
      <c r="F63" s="83">
        <v>45.2</v>
      </c>
      <c r="G63" s="83">
        <v>32.99</v>
      </c>
      <c r="H63" s="83">
        <v>25.09</v>
      </c>
      <c r="I63" s="83">
        <v>25.05</v>
      </c>
      <c r="J63" s="83">
        <v>23.53</v>
      </c>
      <c r="K63" s="83">
        <v>15.35</v>
      </c>
      <c r="L63" s="83">
        <v>6.15</v>
      </c>
      <c r="M63" s="83">
        <v>1.53</v>
      </c>
      <c r="N63" s="83">
        <v>8.2899999999999991</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12.17</v>
      </c>
      <c r="D64" s="83">
        <v>4.51</v>
      </c>
      <c r="E64" s="83">
        <v>9.0399999999999991</v>
      </c>
      <c r="F64" s="83">
        <v>26.17</v>
      </c>
      <c r="G64" s="83">
        <v>17.89</v>
      </c>
      <c r="H64" s="83">
        <v>6.77</v>
      </c>
      <c r="I64" s="83">
        <v>16.72</v>
      </c>
      <c r="J64" s="83">
        <v>9.36</v>
      </c>
      <c r="K64" s="83">
        <v>1.34</v>
      </c>
      <c r="L64" s="83">
        <v>0</v>
      </c>
      <c r="M64" s="83">
        <v>0.9</v>
      </c>
      <c r="N64" s="83">
        <v>4.38</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1.99</v>
      </c>
      <c r="D66" s="83">
        <v>0.04</v>
      </c>
      <c r="E66" s="83">
        <v>0.03</v>
      </c>
      <c r="F66" s="83">
        <v>0.17</v>
      </c>
      <c r="G66" s="83">
        <v>0.14000000000000001</v>
      </c>
      <c r="H66" s="83">
        <v>0</v>
      </c>
      <c r="I66" s="83">
        <v>0</v>
      </c>
      <c r="J66" s="83">
        <v>0</v>
      </c>
      <c r="K66" s="83">
        <v>0</v>
      </c>
      <c r="L66" s="83">
        <v>0</v>
      </c>
      <c r="M66" s="83">
        <v>0</v>
      </c>
      <c r="N66" s="83">
        <v>2.42</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1.57</v>
      </c>
      <c r="D67" s="83">
        <v>0</v>
      </c>
      <c r="E67" s="83">
        <v>1.9</v>
      </c>
      <c r="F67" s="83">
        <v>9.35</v>
      </c>
      <c r="G67" s="83">
        <v>1.02</v>
      </c>
      <c r="H67" s="83">
        <v>2.3199999999999998</v>
      </c>
      <c r="I67" s="83">
        <v>2.5499999999999998</v>
      </c>
      <c r="J67" s="83">
        <v>0.8</v>
      </c>
      <c r="K67" s="83">
        <v>1.75</v>
      </c>
      <c r="L67" s="83">
        <v>0.51</v>
      </c>
      <c r="M67" s="83">
        <v>0.05</v>
      </c>
      <c r="N67" s="83">
        <v>0</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29.77</v>
      </c>
      <c r="D68" s="87">
        <v>22.23</v>
      </c>
      <c r="E68" s="87">
        <v>19.940000000000001</v>
      </c>
      <c r="F68" s="87">
        <v>36.020000000000003</v>
      </c>
      <c r="G68" s="87">
        <v>32.1</v>
      </c>
      <c r="H68" s="87">
        <v>22.77</v>
      </c>
      <c r="I68" s="87">
        <v>22.5</v>
      </c>
      <c r="J68" s="87">
        <v>22.73</v>
      </c>
      <c r="K68" s="87">
        <v>13.6</v>
      </c>
      <c r="L68" s="87">
        <v>5.65</v>
      </c>
      <c r="M68" s="87">
        <v>1.47</v>
      </c>
      <c r="N68" s="87">
        <v>10.71</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201.93</v>
      </c>
      <c r="D69" s="87">
        <v>283.33999999999997</v>
      </c>
      <c r="E69" s="87">
        <v>96.16</v>
      </c>
      <c r="F69" s="87">
        <v>86.3</v>
      </c>
      <c r="G69" s="87">
        <v>72.349999999999994</v>
      </c>
      <c r="H69" s="87">
        <v>59.82</v>
      </c>
      <c r="I69" s="87">
        <v>80.98</v>
      </c>
      <c r="J69" s="87">
        <v>107.21</v>
      </c>
      <c r="K69" s="87">
        <v>90.52</v>
      </c>
      <c r="L69" s="87">
        <v>145.25</v>
      </c>
      <c r="M69" s="87">
        <v>24.93</v>
      </c>
      <c r="N69" s="87">
        <v>71.98</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0.64</v>
      </c>
      <c r="D76" s="83">
        <v>0.18</v>
      </c>
      <c r="E76" s="83">
        <v>0.28999999999999998</v>
      </c>
      <c r="F76" s="83">
        <v>0.51</v>
      </c>
      <c r="G76" s="83">
        <v>0.44</v>
      </c>
      <c r="H76" s="83">
        <v>0.42</v>
      </c>
      <c r="I76" s="83">
        <v>0.57999999999999996</v>
      </c>
      <c r="J76" s="83">
        <v>0.28000000000000003</v>
      </c>
      <c r="K76" s="83">
        <v>0.05</v>
      </c>
      <c r="L76" s="83">
        <v>0.02</v>
      </c>
      <c r="M76" s="83">
        <v>0.37</v>
      </c>
      <c r="N76" s="83">
        <v>0.23</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0.11</v>
      </c>
      <c r="D77" s="83">
        <v>0.41</v>
      </c>
      <c r="E77" s="83">
        <v>0.03</v>
      </c>
      <c r="F77" s="83">
        <v>0</v>
      </c>
      <c r="G77" s="83">
        <v>0.1</v>
      </c>
      <c r="H77" s="83">
        <v>0.08</v>
      </c>
      <c r="I77" s="83">
        <v>0.03</v>
      </c>
      <c r="J77" s="83">
        <v>0.01</v>
      </c>
      <c r="K77" s="83">
        <v>0</v>
      </c>
      <c r="L77" s="83">
        <v>0</v>
      </c>
      <c r="M77" s="83">
        <v>0</v>
      </c>
      <c r="N77" s="83">
        <v>0.01</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35.03</v>
      </c>
      <c r="D78" s="83">
        <v>71.47</v>
      </c>
      <c r="E78" s="83">
        <v>8.61</v>
      </c>
      <c r="F78" s="83">
        <v>0.28000000000000003</v>
      </c>
      <c r="G78" s="83">
        <v>0.32</v>
      </c>
      <c r="H78" s="83">
        <v>0.9</v>
      </c>
      <c r="I78" s="83">
        <v>6.11</v>
      </c>
      <c r="J78" s="83">
        <v>11.57</v>
      </c>
      <c r="K78" s="83">
        <v>11.71</v>
      </c>
      <c r="L78" s="83">
        <v>19.75</v>
      </c>
      <c r="M78" s="83">
        <v>3.57</v>
      </c>
      <c r="N78" s="83">
        <v>15.8</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40.21</v>
      </c>
      <c r="D79" s="83">
        <v>59.48</v>
      </c>
      <c r="E79" s="83">
        <v>9.68</v>
      </c>
      <c r="F79" s="83">
        <v>3.16</v>
      </c>
      <c r="G79" s="83">
        <v>2.56</v>
      </c>
      <c r="H79" s="83">
        <v>3.25</v>
      </c>
      <c r="I79" s="83">
        <v>4.4400000000000004</v>
      </c>
      <c r="J79" s="83">
        <v>9.64</v>
      </c>
      <c r="K79" s="83">
        <v>9.15</v>
      </c>
      <c r="L79" s="83">
        <v>24.07</v>
      </c>
      <c r="M79" s="83">
        <v>2.75</v>
      </c>
      <c r="N79" s="83">
        <v>24.41</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5.65</v>
      </c>
      <c r="D80" s="83">
        <v>8.41</v>
      </c>
      <c r="E80" s="83">
        <v>2.71</v>
      </c>
      <c r="F80" s="83">
        <v>1.38</v>
      </c>
      <c r="G80" s="83">
        <v>0.94</v>
      </c>
      <c r="H80" s="83">
        <v>0.62</v>
      </c>
      <c r="I80" s="83">
        <v>1.22</v>
      </c>
      <c r="J80" s="83">
        <v>0.88</v>
      </c>
      <c r="K80" s="83">
        <v>1.97</v>
      </c>
      <c r="L80" s="83">
        <v>8.33</v>
      </c>
      <c r="M80" s="83">
        <v>0.41</v>
      </c>
      <c r="N80" s="83">
        <v>2.04</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70.34</v>
      </c>
      <c r="D81" s="87">
        <v>123.11</v>
      </c>
      <c r="E81" s="87">
        <v>15.9</v>
      </c>
      <c r="F81" s="87">
        <v>2.58</v>
      </c>
      <c r="G81" s="87">
        <v>2.4900000000000002</v>
      </c>
      <c r="H81" s="87">
        <v>4.0199999999999996</v>
      </c>
      <c r="I81" s="87">
        <v>9.94</v>
      </c>
      <c r="J81" s="87">
        <v>20.62</v>
      </c>
      <c r="K81" s="87">
        <v>18.940000000000001</v>
      </c>
      <c r="L81" s="87">
        <v>35.51</v>
      </c>
      <c r="M81" s="87">
        <v>6.28</v>
      </c>
      <c r="N81" s="87">
        <v>38.409999999999997</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9.3000000000000007</v>
      </c>
      <c r="D82" s="83">
        <v>4.5</v>
      </c>
      <c r="E82" s="83">
        <v>6.45</v>
      </c>
      <c r="F82" s="83">
        <v>15.05</v>
      </c>
      <c r="G82" s="83">
        <v>12.08</v>
      </c>
      <c r="H82" s="83">
        <v>5.69</v>
      </c>
      <c r="I82" s="83">
        <v>6.92</v>
      </c>
      <c r="J82" s="83">
        <v>4.21</v>
      </c>
      <c r="K82" s="83">
        <v>4.28</v>
      </c>
      <c r="L82" s="83">
        <v>3.78</v>
      </c>
      <c r="M82" s="83">
        <v>0.02</v>
      </c>
      <c r="N82" s="83">
        <v>3.96</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2.44</v>
      </c>
      <c r="D84" s="83">
        <v>0.22</v>
      </c>
      <c r="E84" s="83">
        <v>2.58</v>
      </c>
      <c r="F84" s="83">
        <v>9.8699999999999992</v>
      </c>
      <c r="G84" s="83">
        <v>2.39</v>
      </c>
      <c r="H84" s="83">
        <v>2.9</v>
      </c>
      <c r="I84" s="83">
        <v>3.2</v>
      </c>
      <c r="J84" s="83">
        <v>1.87</v>
      </c>
      <c r="K84" s="83">
        <v>2.16</v>
      </c>
      <c r="L84" s="83">
        <v>0.78</v>
      </c>
      <c r="M84" s="83">
        <v>0.12</v>
      </c>
      <c r="N84" s="83">
        <v>0.31</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1.57</v>
      </c>
      <c r="D85" s="83">
        <v>0</v>
      </c>
      <c r="E85" s="83">
        <v>1.9</v>
      </c>
      <c r="F85" s="83">
        <v>9.35</v>
      </c>
      <c r="G85" s="83">
        <v>1.02</v>
      </c>
      <c r="H85" s="83">
        <v>2.3199999999999998</v>
      </c>
      <c r="I85" s="83">
        <v>2.5499999999999998</v>
      </c>
      <c r="J85" s="83">
        <v>0.8</v>
      </c>
      <c r="K85" s="83">
        <v>1.75</v>
      </c>
      <c r="L85" s="83">
        <v>0.51</v>
      </c>
      <c r="M85" s="83">
        <v>0.05</v>
      </c>
      <c r="N85" s="83">
        <v>0</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10.18</v>
      </c>
      <c r="D86" s="87">
        <v>4.72</v>
      </c>
      <c r="E86" s="87">
        <v>7.13</v>
      </c>
      <c r="F86" s="87">
        <v>15.56</v>
      </c>
      <c r="G86" s="87">
        <v>13.44</v>
      </c>
      <c r="H86" s="87">
        <v>6.27</v>
      </c>
      <c r="I86" s="87">
        <v>7.57</v>
      </c>
      <c r="J86" s="87">
        <v>5.28</v>
      </c>
      <c r="K86" s="87">
        <v>4.68</v>
      </c>
      <c r="L86" s="87">
        <v>4.0599999999999996</v>
      </c>
      <c r="M86" s="87">
        <v>0.08</v>
      </c>
      <c r="N86" s="87">
        <v>4.2699999999999996</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80.52</v>
      </c>
      <c r="D87" s="87">
        <v>127.83</v>
      </c>
      <c r="E87" s="87">
        <v>23.04</v>
      </c>
      <c r="F87" s="87">
        <v>18.14</v>
      </c>
      <c r="G87" s="87">
        <v>15.93</v>
      </c>
      <c r="H87" s="87">
        <v>10.29</v>
      </c>
      <c r="I87" s="87">
        <v>17.510000000000002</v>
      </c>
      <c r="J87" s="87">
        <v>25.9</v>
      </c>
      <c r="K87" s="87">
        <v>23.62</v>
      </c>
      <c r="L87" s="87">
        <v>39.57</v>
      </c>
      <c r="M87" s="87">
        <v>6.36</v>
      </c>
      <c r="N87" s="87">
        <v>42.68</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-121.41</v>
      </c>
      <c r="D88" s="87">
        <v>-155.51</v>
      </c>
      <c r="E88" s="87">
        <v>-73.12</v>
      </c>
      <c r="F88" s="87">
        <v>-68.16</v>
      </c>
      <c r="G88" s="87">
        <v>-56.42</v>
      </c>
      <c r="H88" s="87">
        <v>-49.53</v>
      </c>
      <c r="I88" s="87">
        <v>-63.47</v>
      </c>
      <c r="J88" s="87">
        <v>-81.319999999999993</v>
      </c>
      <c r="K88" s="87">
        <v>-66.900000000000006</v>
      </c>
      <c r="L88" s="87">
        <v>-105.68</v>
      </c>
      <c r="M88" s="87">
        <v>-18.579999999999998</v>
      </c>
      <c r="N88" s="87">
        <v>-29.3</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-101.81</v>
      </c>
      <c r="D89" s="90">
        <v>-137.99</v>
      </c>
      <c r="E89" s="90">
        <v>-60.31</v>
      </c>
      <c r="F89" s="90">
        <v>-47.71</v>
      </c>
      <c r="G89" s="90">
        <v>-37.76</v>
      </c>
      <c r="H89" s="90">
        <v>-33.03</v>
      </c>
      <c r="I89" s="90">
        <v>-48.54</v>
      </c>
      <c r="J89" s="90">
        <v>-63.86</v>
      </c>
      <c r="K89" s="90">
        <v>-57.98</v>
      </c>
      <c r="L89" s="90">
        <v>-104.09</v>
      </c>
      <c r="M89" s="90">
        <v>-17.18</v>
      </c>
      <c r="N89" s="90">
        <v>-22.86</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0.52</v>
      </c>
      <c r="D90" s="83">
        <v>0</v>
      </c>
      <c r="E90" s="83">
        <v>0.65</v>
      </c>
      <c r="F90" s="83">
        <v>0</v>
      </c>
      <c r="G90" s="83">
        <v>0.7</v>
      </c>
      <c r="H90" s="83">
        <v>2.2599999999999998</v>
      </c>
      <c r="I90" s="83">
        <v>0</v>
      </c>
      <c r="J90" s="83">
        <v>0.89</v>
      </c>
      <c r="K90" s="83">
        <v>0</v>
      </c>
      <c r="L90" s="83">
        <v>0</v>
      </c>
      <c r="M90" s="83">
        <v>0</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0.24</v>
      </c>
      <c r="D91" s="83">
        <v>0</v>
      </c>
      <c r="E91" s="83">
        <v>0.28999999999999998</v>
      </c>
      <c r="F91" s="83">
        <v>0.57999999999999996</v>
      </c>
      <c r="G91" s="83">
        <v>0.51</v>
      </c>
      <c r="H91" s="83">
        <v>0.68</v>
      </c>
      <c r="I91" s="83">
        <v>0.28999999999999998</v>
      </c>
      <c r="J91" s="83">
        <v>0.18</v>
      </c>
      <c r="K91" s="83">
        <v>0</v>
      </c>
      <c r="L91" s="83">
        <v>0</v>
      </c>
      <c r="M91" s="83">
        <v>0</v>
      </c>
      <c r="N91" s="83">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33" t="s">
        <v>98</v>
      </c>
      <c r="B2" s="234"/>
      <c r="C2" s="240" t="s">
        <v>199</v>
      </c>
      <c r="D2" s="241"/>
      <c r="E2" s="241"/>
      <c r="F2" s="241"/>
      <c r="G2" s="241"/>
      <c r="H2" s="241"/>
      <c r="I2" s="241" t="s">
        <v>199</v>
      </c>
      <c r="J2" s="241"/>
      <c r="K2" s="241"/>
      <c r="L2" s="241"/>
      <c r="M2" s="241"/>
      <c r="N2" s="241"/>
      <c r="O2" s="105"/>
      <c r="P2" s="105"/>
      <c r="Q2" s="105"/>
      <c r="R2" s="105"/>
      <c r="S2" s="105"/>
      <c r="T2" s="105"/>
      <c r="U2" s="105"/>
      <c r="V2" s="105"/>
      <c r="W2" s="105"/>
      <c r="X2" s="105"/>
      <c r="Y2" s="105"/>
      <c r="Z2" s="105"/>
      <c r="AA2" s="105"/>
    </row>
    <row r="3" spans="1:27" s="76" customFormat="1" ht="15" customHeight="1">
      <c r="A3" s="235"/>
      <c r="B3" s="236"/>
      <c r="C3" s="242"/>
      <c r="D3" s="243"/>
      <c r="E3" s="243"/>
      <c r="F3" s="243"/>
      <c r="G3" s="243"/>
      <c r="H3" s="243"/>
      <c r="I3" s="243"/>
      <c r="J3" s="243"/>
      <c r="K3" s="243"/>
      <c r="L3" s="243"/>
      <c r="M3" s="243"/>
      <c r="N3" s="243"/>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56812</v>
      </c>
      <c r="D19" s="82">
        <v>7662</v>
      </c>
      <c r="E19" s="82">
        <v>24098</v>
      </c>
      <c r="F19" s="82">
        <v>206</v>
      </c>
      <c r="G19" s="82">
        <v>986</v>
      </c>
      <c r="H19" s="82">
        <v>3680</v>
      </c>
      <c r="I19" s="82">
        <v>3988</v>
      </c>
      <c r="J19" s="82">
        <v>5540</v>
      </c>
      <c r="K19" s="82">
        <v>4129</v>
      </c>
      <c r="L19" s="82">
        <v>5570</v>
      </c>
      <c r="M19" s="82">
        <v>3054</v>
      </c>
      <c r="N19" s="82">
        <v>21998</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191885</v>
      </c>
      <c r="D20" s="82">
        <v>27918</v>
      </c>
      <c r="E20" s="82">
        <v>55825</v>
      </c>
      <c r="F20" s="82">
        <v>266</v>
      </c>
      <c r="G20" s="82">
        <v>1187</v>
      </c>
      <c r="H20" s="82">
        <v>7554</v>
      </c>
      <c r="I20" s="82">
        <v>8843</v>
      </c>
      <c r="J20" s="82">
        <v>12359</v>
      </c>
      <c r="K20" s="82">
        <v>7574</v>
      </c>
      <c r="L20" s="82">
        <v>18043</v>
      </c>
      <c r="M20" s="82">
        <v>6500</v>
      </c>
      <c r="N20" s="82">
        <v>101642</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122</v>
      </c>
      <c r="D22" s="82">
        <v>0</v>
      </c>
      <c r="E22" s="82">
        <v>86</v>
      </c>
      <c r="F22" s="82">
        <v>0</v>
      </c>
      <c r="G22" s="82">
        <v>3</v>
      </c>
      <c r="H22" s="82">
        <v>5</v>
      </c>
      <c r="I22" s="82">
        <v>58</v>
      </c>
      <c r="J22" s="82">
        <v>16</v>
      </c>
      <c r="K22" s="82">
        <v>2</v>
      </c>
      <c r="L22" s="82">
        <v>2</v>
      </c>
      <c r="M22" s="82">
        <v>36</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133721</v>
      </c>
      <c r="D23" s="82">
        <v>26297</v>
      </c>
      <c r="E23" s="82">
        <v>61134</v>
      </c>
      <c r="F23" s="82">
        <v>7598</v>
      </c>
      <c r="G23" s="82">
        <v>14667</v>
      </c>
      <c r="H23" s="82">
        <v>16788</v>
      </c>
      <c r="I23" s="82">
        <v>8283</v>
      </c>
      <c r="J23" s="82">
        <v>5490</v>
      </c>
      <c r="K23" s="82">
        <v>2790</v>
      </c>
      <c r="L23" s="82">
        <v>5519</v>
      </c>
      <c r="M23" s="82">
        <v>2067</v>
      </c>
      <c r="N23" s="82">
        <v>44223</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63999</v>
      </c>
      <c r="D24" s="82">
        <v>7165</v>
      </c>
      <c r="E24" s="82">
        <v>34156</v>
      </c>
      <c r="F24" s="82">
        <v>473</v>
      </c>
      <c r="G24" s="82">
        <v>1617</v>
      </c>
      <c r="H24" s="82">
        <v>8067</v>
      </c>
      <c r="I24" s="82">
        <v>5262</v>
      </c>
      <c r="J24" s="82">
        <v>8147</v>
      </c>
      <c r="K24" s="82">
        <v>3673</v>
      </c>
      <c r="L24" s="82">
        <v>6917</v>
      </c>
      <c r="M24" s="82">
        <v>11212</v>
      </c>
      <c r="N24" s="82">
        <v>11466</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318541</v>
      </c>
      <c r="D25" s="86">
        <v>54712</v>
      </c>
      <c r="E25" s="86">
        <v>106987</v>
      </c>
      <c r="F25" s="86">
        <v>7597</v>
      </c>
      <c r="G25" s="86">
        <v>15225</v>
      </c>
      <c r="H25" s="86">
        <v>19960</v>
      </c>
      <c r="I25" s="86">
        <v>15910</v>
      </c>
      <c r="J25" s="86">
        <v>15257</v>
      </c>
      <c r="K25" s="86">
        <v>10823</v>
      </c>
      <c r="L25" s="86">
        <v>22216</v>
      </c>
      <c r="M25" s="86">
        <v>445</v>
      </c>
      <c r="N25" s="86">
        <v>156397</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113728</v>
      </c>
      <c r="D26" s="82">
        <v>22341</v>
      </c>
      <c r="E26" s="82">
        <v>61649</v>
      </c>
      <c r="F26" s="82">
        <v>76</v>
      </c>
      <c r="G26" s="82">
        <v>877</v>
      </c>
      <c r="H26" s="82">
        <v>4880</v>
      </c>
      <c r="I26" s="82">
        <v>12556</v>
      </c>
      <c r="J26" s="82">
        <v>16816</v>
      </c>
      <c r="K26" s="82">
        <v>11332</v>
      </c>
      <c r="L26" s="82">
        <v>15112</v>
      </c>
      <c r="M26" s="82">
        <v>7635</v>
      </c>
      <c r="N26" s="82">
        <v>22103</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100783</v>
      </c>
      <c r="D27" s="82">
        <v>21325</v>
      </c>
      <c r="E27" s="82">
        <v>55259</v>
      </c>
      <c r="F27" s="82">
        <v>74</v>
      </c>
      <c r="G27" s="82">
        <v>818</v>
      </c>
      <c r="H27" s="82">
        <v>4249</v>
      </c>
      <c r="I27" s="82">
        <v>11538</v>
      </c>
      <c r="J27" s="82">
        <v>16011</v>
      </c>
      <c r="K27" s="82">
        <v>10664</v>
      </c>
      <c r="L27" s="82">
        <v>11904</v>
      </c>
      <c r="M27" s="82">
        <v>7290</v>
      </c>
      <c r="N27" s="82">
        <v>16909</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2152</v>
      </c>
      <c r="D29" s="82">
        <v>1084</v>
      </c>
      <c r="E29" s="82">
        <v>649</v>
      </c>
      <c r="F29" s="82">
        <v>6</v>
      </c>
      <c r="G29" s="82">
        <v>103</v>
      </c>
      <c r="H29" s="82">
        <v>370</v>
      </c>
      <c r="I29" s="82">
        <v>88</v>
      </c>
      <c r="J29" s="82">
        <v>57</v>
      </c>
      <c r="K29" s="82">
        <v>0</v>
      </c>
      <c r="L29" s="82">
        <v>26</v>
      </c>
      <c r="M29" s="82">
        <v>17</v>
      </c>
      <c r="N29" s="82">
        <v>402</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521</v>
      </c>
      <c r="D30" s="82">
        <v>0</v>
      </c>
      <c r="E30" s="82">
        <v>7</v>
      </c>
      <c r="F30" s="82">
        <v>0</v>
      </c>
      <c r="G30" s="82">
        <v>0</v>
      </c>
      <c r="H30" s="82">
        <v>3</v>
      </c>
      <c r="I30" s="82">
        <v>0</v>
      </c>
      <c r="J30" s="82">
        <v>4</v>
      </c>
      <c r="K30" s="82">
        <v>0</v>
      </c>
      <c r="L30" s="82">
        <v>0</v>
      </c>
      <c r="M30" s="82">
        <v>514</v>
      </c>
      <c r="N30" s="82">
        <v>0</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115359</v>
      </c>
      <c r="D31" s="86">
        <v>23425</v>
      </c>
      <c r="E31" s="86">
        <v>62291</v>
      </c>
      <c r="F31" s="86">
        <v>82</v>
      </c>
      <c r="G31" s="86">
        <v>980</v>
      </c>
      <c r="H31" s="86">
        <v>5247</v>
      </c>
      <c r="I31" s="86">
        <v>12643</v>
      </c>
      <c r="J31" s="86">
        <v>16869</v>
      </c>
      <c r="K31" s="86">
        <v>11332</v>
      </c>
      <c r="L31" s="86">
        <v>15137</v>
      </c>
      <c r="M31" s="86">
        <v>7138</v>
      </c>
      <c r="N31" s="86">
        <v>22506</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433900</v>
      </c>
      <c r="D32" s="86">
        <v>78137</v>
      </c>
      <c r="E32" s="86">
        <v>169278</v>
      </c>
      <c r="F32" s="86">
        <v>7678</v>
      </c>
      <c r="G32" s="86">
        <v>16206</v>
      </c>
      <c r="H32" s="86">
        <v>25207</v>
      </c>
      <c r="I32" s="86">
        <v>28553</v>
      </c>
      <c r="J32" s="86">
        <v>32126</v>
      </c>
      <c r="K32" s="86">
        <v>22155</v>
      </c>
      <c r="L32" s="86">
        <v>37353</v>
      </c>
      <c r="M32" s="86">
        <v>7583</v>
      </c>
      <c r="N32" s="86">
        <v>178903</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6584</v>
      </c>
      <c r="D39" s="82">
        <v>114</v>
      </c>
      <c r="E39" s="82">
        <v>1758</v>
      </c>
      <c r="F39" s="82">
        <v>18</v>
      </c>
      <c r="G39" s="82">
        <v>51</v>
      </c>
      <c r="H39" s="82">
        <v>143</v>
      </c>
      <c r="I39" s="82">
        <v>406</v>
      </c>
      <c r="J39" s="82">
        <v>433</v>
      </c>
      <c r="K39" s="82">
        <v>194</v>
      </c>
      <c r="L39" s="82">
        <v>514</v>
      </c>
      <c r="M39" s="82">
        <v>144</v>
      </c>
      <c r="N39" s="82">
        <v>4568</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666</v>
      </c>
      <c r="D40" s="82">
        <v>65</v>
      </c>
      <c r="E40" s="82">
        <v>313</v>
      </c>
      <c r="F40" s="82">
        <v>3</v>
      </c>
      <c r="G40" s="82">
        <v>2</v>
      </c>
      <c r="H40" s="82">
        <v>35</v>
      </c>
      <c r="I40" s="82">
        <v>83</v>
      </c>
      <c r="J40" s="82">
        <v>122</v>
      </c>
      <c r="K40" s="82">
        <v>68</v>
      </c>
      <c r="L40" s="82">
        <v>0</v>
      </c>
      <c r="M40" s="82">
        <v>19</v>
      </c>
      <c r="N40" s="82">
        <v>269</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3594</v>
      </c>
      <c r="D41" s="82">
        <v>486</v>
      </c>
      <c r="E41" s="82">
        <v>1520</v>
      </c>
      <c r="F41" s="82">
        <v>5</v>
      </c>
      <c r="G41" s="82">
        <v>54</v>
      </c>
      <c r="H41" s="82">
        <v>282</v>
      </c>
      <c r="I41" s="82">
        <v>192</v>
      </c>
      <c r="J41" s="82">
        <v>419</v>
      </c>
      <c r="K41" s="82">
        <v>148</v>
      </c>
      <c r="L41" s="82">
        <v>420</v>
      </c>
      <c r="M41" s="82">
        <v>250</v>
      </c>
      <c r="N41" s="82">
        <v>1337</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74137</v>
      </c>
      <c r="D42" s="82">
        <v>8681</v>
      </c>
      <c r="E42" s="82">
        <v>39167</v>
      </c>
      <c r="F42" s="82">
        <v>508</v>
      </c>
      <c r="G42" s="82">
        <v>1776</v>
      </c>
      <c r="H42" s="82">
        <v>9162</v>
      </c>
      <c r="I42" s="82">
        <v>6167</v>
      </c>
      <c r="J42" s="82">
        <v>9108</v>
      </c>
      <c r="K42" s="82">
        <v>4304</v>
      </c>
      <c r="L42" s="82">
        <v>8142</v>
      </c>
      <c r="M42" s="82">
        <v>11802</v>
      </c>
      <c r="N42" s="82">
        <v>14486</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63999</v>
      </c>
      <c r="D43" s="82">
        <v>7165</v>
      </c>
      <c r="E43" s="82">
        <v>34156</v>
      </c>
      <c r="F43" s="82">
        <v>473</v>
      </c>
      <c r="G43" s="82">
        <v>1617</v>
      </c>
      <c r="H43" s="82">
        <v>8067</v>
      </c>
      <c r="I43" s="82">
        <v>5262</v>
      </c>
      <c r="J43" s="82">
        <v>8147</v>
      </c>
      <c r="K43" s="82">
        <v>3673</v>
      </c>
      <c r="L43" s="82">
        <v>6917</v>
      </c>
      <c r="M43" s="82">
        <v>11212</v>
      </c>
      <c r="N43" s="82">
        <v>11466</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20981</v>
      </c>
      <c r="D44" s="86">
        <v>2180</v>
      </c>
      <c r="E44" s="86">
        <v>8603</v>
      </c>
      <c r="F44" s="86">
        <v>61</v>
      </c>
      <c r="G44" s="86">
        <v>266</v>
      </c>
      <c r="H44" s="86">
        <v>1555</v>
      </c>
      <c r="I44" s="86">
        <v>1587</v>
      </c>
      <c r="J44" s="86">
        <v>1934</v>
      </c>
      <c r="K44" s="86">
        <v>1041</v>
      </c>
      <c r="L44" s="86">
        <v>2159</v>
      </c>
      <c r="M44" s="86">
        <v>1003</v>
      </c>
      <c r="N44" s="86">
        <v>9195</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59321</v>
      </c>
      <c r="D45" s="82">
        <v>16579</v>
      </c>
      <c r="E45" s="82">
        <v>27482</v>
      </c>
      <c r="F45" s="82">
        <v>0</v>
      </c>
      <c r="G45" s="82">
        <v>1101</v>
      </c>
      <c r="H45" s="82">
        <v>2813</v>
      </c>
      <c r="I45" s="82">
        <v>5996</v>
      </c>
      <c r="J45" s="82">
        <v>10986</v>
      </c>
      <c r="K45" s="82">
        <v>1064</v>
      </c>
      <c r="L45" s="82">
        <v>5520</v>
      </c>
      <c r="M45" s="82">
        <v>3682</v>
      </c>
      <c r="N45" s="82">
        <v>11579</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5692</v>
      </c>
      <c r="D47" s="82">
        <v>263</v>
      </c>
      <c r="E47" s="82">
        <v>2639</v>
      </c>
      <c r="F47" s="82">
        <v>0</v>
      </c>
      <c r="G47" s="82">
        <v>12</v>
      </c>
      <c r="H47" s="82">
        <v>220</v>
      </c>
      <c r="I47" s="82">
        <v>57</v>
      </c>
      <c r="J47" s="82">
        <v>206</v>
      </c>
      <c r="K47" s="82">
        <v>0</v>
      </c>
      <c r="L47" s="82">
        <v>2144</v>
      </c>
      <c r="M47" s="82">
        <v>1741</v>
      </c>
      <c r="N47" s="82">
        <v>1048</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521</v>
      </c>
      <c r="D48" s="82">
        <v>0</v>
      </c>
      <c r="E48" s="82">
        <v>7</v>
      </c>
      <c r="F48" s="82">
        <v>0</v>
      </c>
      <c r="G48" s="82">
        <v>0</v>
      </c>
      <c r="H48" s="82">
        <v>3</v>
      </c>
      <c r="I48" s="82">
        <v>0</v>
      </c>
      <c r="J48" s="82">
        <v>4</v>
      </c>
      <c r="K48" s="82">
        <v>0</v>
      </c>
      <c r="L48" s="82">
        <v>0</v>
      </c>
      <c r="M48" s="82">
        <v>514</v>
      </c>
      <c r="N48" s="82">
        <v>0</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64492</v>
      </c>
      <c r="D49" s="86">
        <v>16842</v>
      </c>
      <c r="E49" s="86">
        <v>30114</v>
      </c>
      <c r="F49" s="86">
        <v>0</v>
      </c>
      <c r="G49" s="86">
        <v>1114</v>
      </c>
      <c r="H49" s="86">
        <v>3030</v>
      </c>
      <c r="I49" s="86">
        <v>6053</v>
      </c>
      <c r="J49" s="86">
        <v>11188</v>
      </c>
      <c r="K49" s="86">
        <v>1064</v>
      </c>
      <c r="L49" s="86">
        <v>7665</v>
      </c>
      <c r="M49" s="86">
        <v>4909</v>
      </c>
      <c r="N49" s="86">
        <v>12628</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85474</v>
      </c>
      <c r="D50" s="86">
        <v>19022</v>
      </c>
      <c r="E50" s="86">
        <v>38717</v>
      </c>
      <c r="F50" s="86">
        <v>61</v>
      </c>
      <c r="G50" s="86">
        <v>1380</v>
      </c>
      <c r="H50" s="86">
        <v>4585</v>
      </c>
      <c r="I50" s="86">
        <v>7640</v>
      </c>
      <c r="J50" s="86">
        <v>13122</v>
      </c>
      <c r="K50" s="86">
        <v>2106</v>
      </c>
      <c r="L50" s="86">
        <v>9823</v>
      </c>
      <c r="M50" s="86">
        <v>5912</v>
      </c>
      <c r="N50" s="86">
        <v>21822</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-348427</v>
      </c>
      <c r="D51" s="86">
        <v>-59114</v>
      </c>
      <c r="E51" s="86">
        <v>-130562</v>
      </c>
      <c r="F51" s="86">
        <v>-7617</v>
      </c>
      <c r="G51" s="86">
        <v>-14826</v>
      </c>
      <c r="H51" s="86">
        <v>-20622</v>
      </c>
      <c r="I51" s="86">
        <v>-20913</v>
      </c>
      <c r="J51" s="86">
        <v>-19004</v>
      </c>
      <c r="K51" s="86">
        <v>-20049</v>
      </c>
      <c r="L51" s="86">
        <v>-27530</v>
      </c>
      <c r="M51" s="86">
        <v>-1670</v>
      </c>
      <c r="N51" s="86">
        <v>-157080</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-297560</v>
      </c>
      <c r="D52" s="89">
        <v>-52531</v>
      </c>
      <c r="E52" s="89">
        <v>-98385</v>
      </c>
      <c r="F52" s="89">
        <v>-7535</v>
      </c>
      <c r="G52" s="89">
        <v>-14959</v>
      </c>
      <c r="H52" s="89">
        <v>-18405</v>
      </c>
      <c r="I52" s="89">
        <v>-14323</v>
      </c>
      <c r="J52" s="89">
        <v>-13323</v>
      </c>
      <c r="K52" s="89">
        <v>-9781</v>
      </c>
      <c r="L52" s="89">
        <v>-20057</v>
      </c>
      <c r="M52" s="89">
        <v>558</v>
      </c>
      <c r="N52" s="89">
        <v>-147202</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1025</v>
      </c>
      <c r="D53" s="82">
        <v>0</v>
      </c>
      <c r="E53" s="82">
        <v>220</v>
      </c>
      <c r="F53" s="82">
        <v>0</v>
      </c>
      <c r="G53" s="82">
        <v>69</v>
      </c>
      <c r="H53" s="82">
        <v>0</v>
      </c>
      <c r="I53" s="82">
        <v>0</v>
      </c>
      <c r="J53" s="82">
        <v>151</v>
      </c>
      <c r="K53" s="82">
        <v>0</v>
      </c>
      <c r="L53" s="82">
        <v>0</v>
      </c>
      <c r="M53" s="82">
        <v>805</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2211</v>
      </c>
      <c r="D54" s="82">
        <v>0</v>
      </c>
      <c r="E54" s="82">
        <v>1803</v>
      </c>
      <c r="F54" s="82">
        <v>0</v>
      </c>
      <c r="G54" s="82">
        <v>74</v>
      </c>
      <c r="H54" s="82">
        <v>57</v>
      </c>
      <c r="I54" s="82">
        <v>642</v>
      </c>
      <c r="J54" s="82">
        <v>902</v>
      </c>
      <c r="K54" s="82">
        <v>0</v>
      </c>
      <c r="L54" s="82">
        <v>127</v>
      </c>
      <c r="M54" s="82">
        <v>408</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35.299999999999997</v>
      </c>
      <c r="D56" s="83">
        <v>25.18</v>
      </c>
      <c r="E56" s="83">
        <v>18.46</v>
      </c>
      <c r="F56" s="83">
        <v>2.5099999999999998</v>
      </c>
      <c r="G56" s="83">
        <v>5.75</v>
      </c>
      <c r="H56" s="83">
        <v>15.54</v>
      </c>
      <c r="I56" s="83">
        <v>23.77</v>
      </c>
      <c r="J56" s="83">
        <v>26.03</v>
      </c>
      <c r="K56" s="83">
        <v>29.66</v>
      </c>
      <c r="L56" s="83">
        <v>18.89</v>
      </c>
      <c r="M56" s="83">
        <v>3.94</v>
      </c>
      <c r="N56" s="83">
        <v>16.86</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119.23</v>
      </c>
      <c r="D57" s="83">
        <v>91.75</v>
      </c>
      <c r="E57" s="83">
        <v>42.77</v>
      </c>
      <c r="F57" s="83">
        <v>3.23</v>
      </c>
      <c r="G57" s="83">
        <v>6.93</v>
      </c>
      <c r="H57" s="83">
        <v>31.89</v>
      </c>
      <c r="I57" s="83">
        <v>52.71</v>
      </c>
      <c r="J57" s="83">
        <v>58.06</v>
      </c>
      <c r="K57" s="83">
        <v>54.4</v>
      </c>
      <c r="L57" s="83">
        <v>61.2</v>
      </c>
      <c r="M57" s="83">
        <v>8.39</v>
      </c>
      <c r="N57" s="83">
        <v>77.88</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0.08</v>
      </c>
      <c r="D59" s="83">
        <v>0</v>
      </c>
      <c r="E59" s="83">
        <v>7.0000000000000007E-2</v>
      </c>
      <c r="F59" s="83">
        <v>0</v>
      </c>
      <c r="G59" s="83">
        <v>0.02</v>
      </c>
      <c r="H59" s="83">
        <v>0.02</v>
      </c>
      <c r="I59" s="83">
        <v>0.34</v>
      </c>
      <c r="J59" s="83">
        <v>0.08</v>
      </c>
      <c r="K59" s="83">
        <v>0.02</v>
      </c>
      <c r="L59" s="83">
        <v>0.01</v>
      </c>
      <c r="M59" s="83">
        <v>0.05</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83.09</v>
      </c>
      <c r="D60" s="83">
        <v>86.42</v>
      </c>
      <c r="E60" s="83">
        <v>46.84</v>
      </c>
      <c r="F60" s="83">
        <v>92.52</v>
      </c>
      <c r="G60" s="83">
        <v>85.57</v>
      </c>
      <c r="H60" s="83">
        <v>70.88</v>
      </c>
      <c r="I60" s="83">
        <v>49.37</v>
      </c>
      <c r="J60" s="83">
        <v>25.79</v>
      </c>
      <c r="K60" s="83">
        <v>20.04</v>
      </c>
      <c r="L60" s="83">
        <v>18.72</v>
      </c>
      <c r="M60" s="83">
        <v>2.67</v>
      </c>
      <c r="N60" s="83">
        <v>33.880000000000003</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39.770000000000003</v>
      </c>
      <c r="D61" s="83">
        <v>23.55</v>
      </c>
      <c r="E61" s="83">
        <v>26.17</v>
      </c>
      <c r="F61" s="83">
        <v>5.76</v>
      </c>
      <c r="G61" s="83">
        <v>9.43</v>
      </c>
      <c r="H61" s="83">
        <v>34.06</v>
      </c>
      <c r="I61" s="83">
        <v>31.36</v>
      </c>
      <c r="J61" s="83">
        <v>38.28</v>
      </c>
      <c r="K61" s="83">
        <v>26.38</v>
      </c>
      <c r="L61" s="83">
        <v>23.46</v>
      </c>
      <c r="M61" s="83">
        <v>14.46</v>
      </c>
      <c r="N61" s="83">
        <v>8.7899999999999991</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197.93</v>
      </c>
      <c r="D62" s="87">
        <v>179.81</v>
      </c>
      <c r="E62" s="87">
        <v>81.98</v>
      </c>
      <c r="F62" s="87">
        <v>92.5</v>
      </c>
      <c r="G62" s="87">
        <v>88.83</v>
      </c>
      <c r="H62" s="87">
        <v>84.27</v>
      </c>
      <c r="I62" s="87">
        <v>94.83</v>
      </c>
      <c r="J62" s="87">
        <v>71.67</v>
      </c>
      <c r="K62" s="87">
        <v>77.73</v>
      </c>
      <c r="L62" s="87">
        <v>75.349999999999994</v>
      </c>
      <c r="M62" s="87">
        <v>0.56999999999999995</v>
      </c>
      <c r="N62" s="87">
        <v>119.84</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70.67</v>
      </c>
      <c r="D63" s="83">
        <v>73.42</v>
      </c>
      <c r="E63" s="83">
        <v>47.24</v>
      </c>
      <c r="F63" s="83">
        <v>0.92</v>
      </c>
      <c r="G63" s="83">
        <v>5.12</v>
      </c>
      <c r="H63" s="83">
        <v>20.61</v>
      </c>
      <c r="I63" s="83">
        <v>74.84</v>
      </c>
      <c r="J63" s="83">
        <v>79</v>
      </c>
      <c r="K63" s="83">
        <v>81.39</v>
      </c>
      <c r="L63" s="83">
        <v>51.25</v>
      </c>
      <c r="M63" s="83">
        <v>9.85</v>
      </c>
      <c r="N63" s="83">
        <v>16.940000000000001</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62.62</v>
      </c>
      <c r="D64" s="83">
        <v>70.08</v>
      </c>
      <c r="E64" s="83">
        <v>42.34</v>
      </c>
      <c r="F64" s="83">
        <v>0.9</v>
      </c>
      <c r="G64" s="83">
        <v>4.7699999999999996</v>
      </c>
      <c r="H64" s="83">
        <v>17.940000000000001</v>
      </c>
      <c r="I64" s="83">
        <v>68.77</v>
      </c>
      <c r="J64" s="83">
        <v>75.22</v>
      </c>
      <c r="K64" s="83">
        <v>76.59</v>
      </c>
      <c r="L64" s="83">
        <v>40.369999999999997</v>
      </c>
      <c r="M64" s="83">
        <v>9.4</v>
      </c>
      <c r="N64" s="83">
        <v>12.96</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1.34</v>
      </c>
      <c r="D66" s="83">
        <v>3.56</v>
      </c>
      <c r="E66" s="83">
        <v>0.5</v>
      </c>
      <c r="F66" s="83">
        <v>7.0000000000000007E-2</v>
      </c>
      <c r="G66" s="83">
        <v>0.6</v>
      </c>
      <c r="H66" s="83">
        <v>1.56</v>
      </c>
      <c r="I66" s="83">
        <v>0.52</v>
      </c>
      <c r="J66" s="83">
        <v>0.27</v>
      </c>
      <c r="K66" s="83">
        <v>0</v>
      </c>
      <c r="L66" s="83">
        <v>0.09</v>
      </c>
      <c r="M66" s="83">
        <v>0.02</v>
      </c>
      <c r="N66" s="83">
        <v>0.31</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0.32</v>
      </c>
      <c r="D67" s="83">
        <v>0</v>
      </c>
      <c r="E67" s="83">
        <v>0.01</v>
      </c>
      <c r="F67" s="83">
        <v>0</v>
      </c>
      <c r="G67" s="83">
        <v>0</v>
      </c>
      <c r="H67" s="83">
        <v>0.01</v>
      </c>
      <c r="I67" s="83">
        <v>0</v>
      </c>
      <c r="J67" s="83">
        <v>0.02</v>
      </c>
      <c r="K67" s="83">
        <v>0</v>
      </c>
      <c r="L67" s="83">
        <v>0</v>
      </c>
      <c r="M67" s="83">
        <v>0.66</v>
      </c>
      <c r="N67" s="83">
        <v>0</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71.680000000000007</v>
      </c>
      <c r="D68" s="87">
        <v>76.989999999999995</v>
      </c>
      <c r="E68" s="87">
        <v>47.73</v>
      </c>
      <c r="F68" s="87">
        <v>1</v>
      </c>
      <c r="G68" s="87">
        <v>5.72</v>
      </c>
      <c r="H68" s="87">
        <v>22.15</v>
      </c>
      <c r="I68" s="87">
        <v>75.36</v>
      </c>
      <c r="J68" s="87">
        <v>79.25</v>
      </c>
      <c r="K68" s="87">
        <v>81.39</v>
      </c>
      <c r="L68" s="87">
        <v>51.34</v>
      </c>
      <c r="M68" s="87">
        <v>9.2100000000000009</v>
      </c>
      <c r="N68" s="87">
        <v>17.239999999999998</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269.61</v>
      </c>
      <c r="D69" s="87">
        <v>256.8</v>
      </c>
      <c r="E69" s="87">
        <v>129.71</v>
      </c>
      <c r="F69" s="87">
        <v>93.5</v>
      </c>
      <c r="G69" s="87">
        <v>94.55</v>
      </c>
      <c r="H69" s="87">
        <v>106.43</v>
      </c>
      <c r="I69" s="87">
        <v>170.19</v>
      </c>
      <c r="J69" s="87">
        <v>150.91999999999999</v>
      </c>
      <c r="K69" s="87">
        <v>159.12</v>
      </c>
      <c r="L69" s="87">
        <v>126.69</v>
      </c>
      <c r="M69" s="87">
        <v>9.7799999999999994</v>
      </c>
      <c r="N69" s="87">
        <v>137.08000000000001</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4.09</v>
      </c>
      <c r="D76" s="83">
        <v>0.37</v>
      </c>
      <c r="E76" s="83">
        <v>1.35</v>
      </c>
      <c r="F76" s="83">
        <v>0.22</v>
      </c>
      <c r="G76" s="83">
        <v>0.28999999999999998</v>
      </c>
      <c r="H76" s="83">
        <v>0.6</v>
      </c>
      <c r="I76" s="83">
        <v>2.42</v>
      </c>
      <c r="J76" s="83">
        <v>2.0299999999999998</v>
      </c>
      <c r="K76" s="83">
        <v>1.39</v>
      </c>
      <c r="L76" s="83">
        <v>1.74</v>
      </c>
      <c r="M76" s="83">
        <v>0.19</v>
      </c>
      <c r="N76" s="83">
        <v>3.5</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0.41</v>
      </c>
      <c r="D77" s="83">
        <v>0.21</v>
      </c>
      <c r="E77" s="83">
        <v>0.24</v>
      </c>
      <c r="F77" s="83">
        <v>0.04</v>
      </c>
      <c r="G77" s="83">
        <v>0.01</v>
      </c>
      <c r="H77" s="83">
        <v>0.15</v>
      </c>
      <c r="I77" s="83">
        <v>0.49</v>
      </c>
      <c r="J77" s="83">
        <v>0.56999999999999995</v>
      </c>
      <c r="K77" s="83">
        <v>0.49</v>
      </c>
      <c r="L77" s="83">
        <v>0</v>
      </c>
      <c r="M77" s="83">
        <v>0.02</v>
      </c>
      <c r="N77" s="83">
        <v>0.21</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2.23</v>
      </c>
      <c r="D78" s="83">
        <v>1.6</v>
      </c>
      <c r="E78" s="83">
        <v>1.1599999999999999</v>
      </c>
      <c r="F78" s="83">
        <v>0.06</v>
      </c>
      <c r="G78" s="83">
        <v>0.32</v>
      </c>
      <c r="H78" s="83">
        <v>1.19</v>
      </c>
      <c r="I78" s="83">
        <v>1.1499999999999999</v>
      </c>
      <c r="J78" s="83">
        <v>1.97</v>
      </c>
      <c r="K78" s="83">
        <v>1.06</v>
      </c>
      <c r="L78" s="83">
        <v>1.42</v>
      </c>
      <c r="M78" s="83">
        <v>0.32</v>
      </c>
      <c r="N78" s="83">
        <v>1.02</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46.07</v>
      </c>
      <c r="D79" s="83">
        <v>28.53</v>
      </c>
      <c r="E79" s="83">
        <v>30.01</v>
      </c>
      <c r="F79" s="83">
        <v>6.19</v>
      </c>
      <c r="G79" s="83">
        <v>10.36</v>
      </c>
      <c r="H79" s="83">
        <v>38.68</v>
      </c>
      <c r="I79" s="83">
        <v>36.76</v>
      </c>
      <c r="J79" s="83">
        <v>42.79</v>
      </c>
      <c r="K79" s="83">
        <v>30.91</v>
      </c>
      <c r="L79" s="83">
        <v>27.62</v>
      </c>
      <c r="M79" s="83">
        <v>15.22</v>
      </c>
      <c r="N79" s="83">
        <v>11.1</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39.770000000000003</v>
      </c>
      <c r="D80" s="83">
        <v>23.55</v>
      </c>
      <c r="E80" s="83">
        <v>26.17</v>
      </c>
      <c r="F80" s="83">
        <v>5.76</v>
      </c>
      <c r="G80" s="83">
        <v>9.43</v>
      </c>
      <c r="H80" s="83">
        <v>34.06</v>
      </c>
      <c r="I80" s="83">
        <v>31.36</v>
      </c>
      <c r="J80" s="83">
        <v>38.28</v>
      </c>
      <c r="K80" s="83">
        <v>26.38</v>
      </c>
      <c r="L80" s="83">
        <v>23.46</v>
      </c>
      <c r="M80" s="83">
        <v>14.46</v>
      </c>
      <c r="N80" s="83">
        <v>8.7899999999999991</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13.04</v>
      </c>
      <c r="D81" s="87">
        <v>7.17</v>
      </c>
      <c r="E81" s="87">
        <v>6.59</v>
      </c>
      <c r="F81" s="87">
        <v>0.75</v>
      </c>
      <c r="G81" s="87">
        <v>1.55</v>
      </c>
      <c r="H81" s="87">
        <v>6.56</v>
      </c>
      <c r="I81" s="87">
        <v>9.4600000000000009</v>
      </c>
      <c r="J81" s="87">
        <v>9.08</v>
      </c>
      <c r="K81" s="87">
        <v>7.48</v>
      </c>
      <c r="L81" s="87">
        <v>7.32</v>
      </c>
      <c r="M81" s="87">
        <v>1.29</v>
      </c>
      <c r="N81" s="87">
        <v>7.05</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36.86</v>
      </c>
      <c r="D82" s="83">
        <v>54.49</v>
      </c>
      <c r="E82" s="83">
        <v>21.06</v>
      </c>
      <c r="F82" s="83">
        <v>0</v>
      </c>
      <c r="G82" s="83">
        <v>6.42</v>
      </c>
      <c r="H82" s="83">
        <v>11.88</v>
      </c>
      <c r="I82" s="83">
        <v>35.74</v>
      </c>
      <c r="J82" s="83">
        <v>51.61</v>
      </c>
      <c r="K82" s="83">
        <v>7.64</v>
      </c>
      <c r="L82" s="83">
        <v>18.72</v>
      </c>
      <c r="M82" s="83">
        <v>4.75</v>
      </c>
      <c r="N82" s="83">
        <v>8.8699999999999992</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3.54</v>
      </c>
      <c r="D84" s="83">
        <v>0.87</v>
      </c>
      <c r="E84" s="83">
        <v>2.02</v>
      </c>
      <c r="F84" s="83">
        <v>0</v>
      </c>
      <c r="G84" s="83">
        <v>7.0000000000000007E-2</v>
      </c>
      <c r="H84" s="83">
        <v>0.93</v>
      </c>
      <c r="I84" s="83">
        <v>0.34</v>
      </c>
      <c r="J84" s="83">
        <v>0.97</v>
      </c>
      <c r="K84" s="83">
        <v>0</v>
      </c>
      <c r="L84" s="83">
        <v>7.27</v>
      </c>
      <c r="M84" s="83">
        <v>2.25</v>
      </c>
      <c r="N84" s="83">
        <v>0.8</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0.32</v>
      </c>
      <c r="D85" s="83">
        <v>0</v>
      </c>
      <c r="E85" s="83">
        <v>0.01</v>
      </c>
      <c r="F85" s="83">
        <v>0</v>
      </c>
      <c r="G85" s="83">
        <v>0</v>
      </c>
      <c r="H85" s="83">
        <v>0.01</v>
      </c>
      <c r="I85" s="83">
        <v>0</v>
      </c>
      <c r="J85" s="83">
        <v>0.02</v>
      </c>
      <c r="K85" s="83">
        <v>0</v>
      </c>
      <c r="L85" s="83">
        <v>0</v>
      </c>
      <c r="M85" s="83">
        <v>0.66</v>
      </c>
      <c r="N85" s="83">
        <v>0</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40.07</v>
      </c>
      <c r="D86" s="87">
        <v>55.35</v>
      </c>
      <c r="E86" s="87">
        <v>23.07</v>
      </c>
      <c r="F86" s="87">
        <v>0</v>
      </c>
      <c r="G86" s="87">
        <v>6.5</v>
      </c>
      <c r="H86" s="87">
        <v>12.79</v>
      </c>
      <c r="I86" s="87">
        <v>36.08</v>
      </c>
      <c r="J86" s="87">
        <v>52.56</v>
      </c>
      <c r="K86" s="87">
        <v>7.64</v>
      </c>
      <c r="L86" s="87">
        <v>26</v>
      </c>
      <c r="M86" s="87">
        <v>6.33</v>
      </c>
      <c r="N86" s="87">
        <v>9.68</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53.11</v>
      </c>
      <c r="D87" s="87">
        <v>62.52</v>
      </c>
      <c r="E87" s="87">
        <v>29.67</v>
      </c>
      <c r="F87" s="87">
        <v>0.75</v>
      </c>
      <c r="G87" s="87">
        <v>8.0500000000000007</v>
      </c>
      <c r="H87" s="87">
        <v>19.36</v>
      </c>
      <c r="I87" s="87">
        <v>45.54</v>
      </c>
      <c r="J87" s="87">
        <v>61.64</v>
      </c>
      <c r="K87" s="87">
        <v>15.12</v>
      </c>
      <c r="L87" s="87">
        <v>33.32</v>
      </c>
      <c r="M87" s="87">
        <v>7.63</v>
      </c>
      <c r="N87" s="87">
        <v>16.72</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-216.5</v>
      </c>
      <c r="D88" s="87">
        <v>-194.28</v>
      </c>
      <c r="E88" s="87">
        <v>-100.04</v>
      </c>
      <c r="F88" s="87">
        <v>-92.75</v>
      </c>
      <c r="G88" s="87">
        <v>-86.5</v>
      </c>
      <c r="H88" s="87">
        <v>-87.07</v>
      </c>
      <c r="I88" s="87">
        <v>-124.65</v>
      </c>
      <c r="J88" s="87">
        <v>-89.28</v>
      </c>
      <c r="K88" s="87">
        <v>-144</v>
      </c>
      <c r="L88" s="87">
        <v>-93.37</v>
      </c>
      <c r="M88" s="87">
        <v>-2.15</v>
      </c>
      <c r="N88" s="87">
        <v>-120.36</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-184.89</v>
      </c>
      <c r="D89" s="90">
        <v>-172.64</v>
      </c>
      <c r="E89" s="90">
        <v>-75.39</v>
      </c>
      <c r="F89" s="90">
        <v>-91.75</v>
      </c>
      <c r="G89" s="90">
        <v>-87.28</v>
      </c>
      <c r="H89" s="90">
        <v>-77.709999999999994</v>
      </c>
      <c r="I89" s="90">
        <v>-85.37</v>
      </c>
      <c r="J89" s="90">
        <v>-62.59</v>
      </c>
      <c r="K89" s="90">
        <v>-70.25</v>
      </c>
      <c r="L89" s="90">
        <v>-68.03</v>
      </c>
      <c r="M89" s="90">
        <v>0.72</v>
      </c>
      <c r="N89" s="90">
        <v>-112.79</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0.64</v>
      </c>
      <c r="D90" s="83">
        <v>0</v>
      </c>
      <c r="E90" s="83">
        <v>0.17</v>
      </c>
      <c r="F90" s="83">
        <v>0</v>
      </c>
      <c r="G90" s="83">
        <v>0.4</v>
      </c>
      <c r="H90" s="83">
        <v>0</v>
      </c>
      <c r="I90" s="83">
        <v>0</v>
      </c>
      <c r="J90" s="83">
        <v>0.71</v>
      </c>
      <c r="K90" s="83">
        <v>0</v>
      </c>
      <c r="L90" s="83">
        <v>0</v>
      </c>
      <c r="M90" s="83">
        <v>1.04</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1.37</v>
      </c>
      <c r="D91" s="83">
        <v>0</v>
      </c>
      <c r="E91" s="83">
        <v>1.38</v>
      </c>
      <c r="F91" s="83">
        <v>0</v>
      </c>
      <c r="G91" s="83">
        <v>0.43</v>
      </c>
      <c r="H91" s="83">
        <v>0.24</v>
      </c>
      <c r="I91" s="83">
        <v>3.83</v>
      </c>
      <c r="J91" s="83">
        <v>4.24</v>
      </c>
      <c r="K91" s="83">
        <v>0</v>
      </c>
      <c r="L91" s="83">
        <v>0.43</v>
      </c>
      <c r="M91" s="83">
        <v>0.53</v>
      </c>
      <c r="N91" s="83">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33" t="s">
        <v>99</v>
      </c>
      <c r="B2" s="234"/>
      <c r="C2" s="240" t="s">
        <v>200</v>
      </c>
      <c r="D2" s="241"/>
      <c r="E2" s="241"/>
      <c r="F2" s="241"/>
      <c r="G2" s="241"/>
      <c r="H2" s="241"/>
      <c r="I2" s="241" t="s">
        <v>200</v>
      </c>
      <c r="J2" s="241"/>
      <c r="K2" s="241"/>
      <c r="L2" s="241"/>
      <c r="M2" s="241"/>
      <c r="N2" s="241"/>
      <c r="O2" s="105"/>
      <c r="P2" s="105"/>
      <c r="Q2" s="105"/>
      <c r="R2" s="105"/>
      <c r="S2" s="105"/>
      <c r="T2" s="105"/>
      <c r="U2" s="105"/>
      <c r="V2" s="105"/>
      <c r="W2" s="105"/>
      <c r="X2" s="105"/>
      <c r="Y2" s="105"/>
      <c r="Z2" s="105"/>
      <c r="AA2" s="105"/>
    </row>
    <row r="3" spans="1:27" s="76" customFormat="1" ht="15" customHeight="1">
      <c r="A3" s="235"/>
      <c r="B3" s="236"/>
      <c r="C3" s="242"/>
      <c r="D3" s="243"/>
      <c r="E3" s="243"/>
      <c r="F3" s="243"/>
      <c r="G3" s="243"/>
      <c r="H3" s="243"/>
      <c r="I3" s="243"/>
      <c r="J3" s="243"/>
      <c r="K3" s="243"/>
      <c r="L3" s="243"/>
      <c r="M3" s="243"/>
      <c r="N3" s="243"/>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57717</v>
      </c>
      <c r="D19" s="82">
        <v>13494</v>
      </c>
      <c r="E19" s="82">
        <v>23439</v>
      </c>
      <c r="F19" s="82">
        <v>59</v>
      </c>
      <c r="G19" s="82">
        <v>157</v>
      </c>
      <c r="H19" s="82">
        <v>424</v>
      </c>
      <c r="I19" s="82">
        <v>1765</v>
      </c>
      <c r="J19" s="82">
        <v>4206</v>
      </c>
      <c r="K19" s="82">
        <v>3824</v>
      </c>
      <c r="L19" s="82">
        <v>13003</v>
      </c>
      <c r="M19" s="82">
        <v>231</v>
      </c>
      <c r="N19" s="82">
        <v>20554</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19339</v>
      </c>
      <c r="D20" s="82">
        <v>4016</v>
      </c>
      <c r="E20" s="82">
        <v>11265</v>
      </c>
      <c r="F20" s="82">
        <v>421</v>
      </c>
      <c r="G20" s="82">
        <v>314</v>
      </c>
      <c r="H20" s="82">
        <v>277</v>
      </c>
      <c r="I20" s="82">
        <v>834</v>
      </c>
      <c r="J20" s="82">
        <v>1753</v>
      </c>
      <c r="K20" s="82">
        <v>2226</v>
      </c>
      <c r="L20" s="82">
        <v>5441</v>
      </c>
      <c r="M20" s="82">
        <v>111</v>
      </c>
      <c r="N20" s="82">
        <v>3947</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7</v>
      </c>
      <c r="D22" s="82">
        <v>0</v>
      </c>
      <c r="E22" s="82">
        <v>7</v>
      </c>
      <c r="F22" s="82">
        <v>0</v>
      </c>
      <c r="G22" s="82">
        <v>0</v>
      </c>
      <c r="H22" s="82">
        <v>7</v>
      </c>
      <c r="I22" s="82">
        <v>0</v>
      </c>
      <c r="J22" s="82">
        <v>0</v>
      </c>
      <c r="K22" s="82">
        <v>0</v>
      </c>
      <c r="L22" s="82">
        <v>0</v>
      </c>
      <c r="M22" s="82">
        <v>0</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82254</v>
      </c>
      <c r="D23" s="82">
        <v>30985</v>
      </c>
      <c r="E23" s="82">
        <v>44602</v>
      </c>
      <c r="F23" s="82">
        <v>129</v>
      </c>
      <c r="G23" s="82">
        <v>285</v>
      </c>
      <c r="H23" s="82">
        <v>559</v>
      </c>
      <c r="I23" s="82">
        <v>873</v>
      </c>
      <c r="J23" s="82">
        <v>1868</v>
      </c>
      <c r="K23" s="82">
        <v>1745</v>
      </c>
      <c r="L23" s="82">
        <v>39142</v>
      </c>
      <c r="M23" s="82">
        <v>103</v>
      </c>
      <c r="N23" s="82">
        <v>6564</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477</v>
      </c>
      <c r="D24" s="82">
        <v>2</v>
      </c>
      <c r="E24" s="82">
        <v>169</v>
      </c>
      <c r="F24" s="82">
        <v>0</v>
      </c>
      <c r="G24" s="82">
        <v>9</v>
      </c>
      <c r="H24" s="82">
        <v>4</v>
      </c>
      <c r="I24" s="82">
        <v>79</v>
      </c>
      <c r="J24" s="82">
        <v>59</v>
      </c>
      <c r="K24" s="82">
        <v>10</v>
      </c>
      <c r="L24" s="82">
        <v>8</v>
      </c>
      <c r="M24" s="82">
        <v>55</v>
      </c>
      <c r="N24" s="82">
        <v>251</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158841</v>
      </c>
      <c r="D25" s="86">
        <v>48493</v>
      </c>
      <c r="E25" s="86">
        <v>79144</v>
      </c>
      <c r="F25" s="86">
        <v>609</v>
      </c>
      <c r="G25" s="86">
        <v>746</v>
      </c>
      <c r="H25" s="86">
        <v>1262</v>
      </c>
      <c r="I25" s="86">
        <v>3394</v>
      </c>
      <c r="J25" s="86">
        <v>7769</v>
      </c>
      <c r="K25" s="86">
        <v>7786</v>
      </c>
      <c r="L25" s="86">
        <v>57578</v>
      </c>
      <c r="M25" s="86">
        <v>390</v>
      </c>
      <c r="N25" s="86">
        <v>30814</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8797</v>
      </c>
      <c r="D26" s="82">
        <v>1640</v>
      </c>
      <c r="E26" s="82">
        <v>4894</v>
      </c>
      <c r="F26" s="82">
        <v>80</v>
      </c>
      <c r="G26" s="82">
        <v>300</v>
      </c>
      <c r="H26" s="82">
        <v>429</v>
      </c>
      <c r="I26" s="82">
        <v>343</v>
      </c>
      <c r="J26" s="82">
        <v>1851</v>
      </c>
      <c r="K26" s="82">
        <v>374</v>
      </c>
      <c r="L26" s="82">
        <v>1518</v>
      </c>
      <c r="M26" s="82">
        <v>5</v>
      </c>
      <c r="N26" s="82">
        <v>2258</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5659</v>
      </c>
      <c r="D27" s="82">
        <v>78</v>
      </c>
      <c r="E27" s="82">
        <v>3609</v>
      </c>
      <c r="F27" s="82">
        <v>47</v>
      </c>
      <c r="G27" s="82">
        <v>261</v>
      </c>
      <c r="H27" s="82">
        <v>345</v>
      </c>
      <c r="I27" s="82">
        <v>264</v>
      </c>
      <c r="J27" s="82">
        <v>1631</v>
      </c>
      <c r="K27" s="82">
        <v>250</v>
      </c>
      <c r="L27" s="82">
        <v>812</v>
      </c>
      <c r="M27" s="82">
        <v>0</v>
      </c>
      <c r="N27" s="82">
        <v>1971</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817</v>
      </c>
      <c r="D29" s="82">
        <v>369</v>
      </c>
      <c r="E29" s="82">
        <v>234</v>
      </c>
      <c r="F29" s="82">
        <v>0</v>
      </c>
      <c r="G29" s="82">
        <v>5</v>
      </c>
      <c r="H29" s="82">
        <v>130</v>
      </c>
      <c r="I29" s="82">
        <v>0</v>
      </c>
      <c r="J29" s="82">
        <v>22</v>
      </c>
      <c r="K29" s="82">
        <v>32</v>
      </c>
      <c r="L29" s="82">
        <v>45</v>
      </c>
      <c r="M29" s="82">
        <v>0</v>
      </c>
      <c r="N29" s="82">
        <v>214</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9615</v>
      </c>
      <c r="D31" s="86">
        <v>2009</v>
      </c>
      <c r="E31" s="86">
        <v>5129</v>
      </c>
      <c r="F31" s="86">
        <v>80</v>
      </c>
      <c r="G31" s="86">
        <v>305</v>
      </c>
      <c r="H31" s="86">
        <v>559</v>
      </c>
      <c r="I31" s="86">
        <v>343</v>
      </c>
      <c r="J31" s="86">
        <v>1874</v>
      </c>
      <c r="K31" s="86">
        <v>406</v>
      </c>
      <c r="L31" s="86">
        <v>1563</v>
      </c>
      <c r="M31" s="86">
        <v>5</v>
      </c>
      <c r="N31" s="86">
        <v>2471</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168455</v>
      </c>
      <c r="D32" s="86">
        <v>50502</v>
      </c>
      <c r="E32" s="86">
        <v>84273</v>
      </c>
      <c r="F32" s="86">
        <v>689</v>
      </c>
      <c r="G32" s="86">
        <v>1051</v>
      </c>
      <c r="H32" s="86">
        <v>1821</v>
      </c>
      <c r="I32" s="86">
        <v>3737</v>
      </c>
      <c r="J32" s="86">
        <v>9642</v>
      </c>
      <c r="K32" s="86">
        <v>8192</v>
      </c>
      <c r="L32" s="86">
        <v>59141</v>
      </c>
      <c r="M32" s="86">
        <v>396</v>
      </c>
      <c r="N32" s="86">
        <v>33285</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38549</v>
      </c>
      <c r="D39" s="82">
        <v>12564</v>
      </c>
      <c r="E39" s="82">
        <v>21182</v>
      </c>
      <c r="F39" s="82">
        <v>37</v>
      </c>
      <c r="G39" s="82">
        <v>91</v>
      </c>
      <c r="H39" s="82">
        <v>21</v>
      </c>
      <c r="I39" s="82">
        <v>96</v>
      </c>
      <c r="J39" s="82">
        <v>185</v>
      </c>
      <c r="K39" s="82">
        <v>455</v>
      </c>
      <c r="L39" s="82">
        <v>20297</v>
      </c>
      <c r="M39" s="82">
        <v>0</v>
      </c>
      <c r="N39" s="82">
        <v>4803</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1479</v>
      </c>
      <c r="D40" s="82">
        <v>359</v>
      </c>
      <c r="E40" s="82">
        <v>101</v>
      </c>
      <c r="F40" s="82">
        <v>0</v>
      </c>
      <c r="G40" s="82">
        <v>40</v>
      </c>
      <c r="H40" s="82">
        <v>6</v>
      </c>
      <c r="I40" s="82">
        <v>43</v>
      </c>
      <c r="J40" s="82">
        <v>0</v>
      </c>
      <c r="K40" s="82">
        <v>13</v>
      </c>
      <c r="L40" s="82">
        <v>0</v>
      </c>
      <c r="M40" s="82">
        <v>125</v>
      </c>
      <c r="N40" s="82">
        <v>894</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6456</v>
      </c>
      <c r="D41" s="82">
        <v>825</v>
      </c>
      <c r="E41" s="82">
        <v>1333</v>
      </c>
      <c r="F41" s="82">
        <v>171</v>
      </c>
      <c r="G41" s="82">
        <v>8</v>
      </c>
      <c r="H41" s="82">
        <v>8</v>
      </c>
      <c r="I41" s="82">
        <v>146</v>
      </c>
      <c r="J41" s="82">
        <v>106</v>
      </c>
      <c r="K41" s="82">
        <v>139</v>
      </c>
      <c r="L41" s="82">
        <v>755</v>
      </c>
      <c r="M41" s="82">
        <v>0</v>
      </c>
      <c r="N41" s="82">
        <v>4299</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11570</v>
      </c>
      <c r="D42" s="82">
        <v>4091</v>
      </c>
      <c r="E42" s="82">
        <v>5928</v>
      </c>
      <c r="F42" s="82">
        <v>245</v>
      </c>
      <c r="G42" s="82">
        <v>143</v>
      </c>
      <c r="H42" s="82">
        <v>222</v>
      </c>
      <c r="I42" s="82">
        <v>569</v>
      </c>
      <c r="J42" s="82">
        <v>614</v>
      </c>
      <c r="K42" s="82">
        <v>337</v>
      </c>
      <c r="L42" s="82">
        <v>3797</v>
      </c>
      <c r="M42" s="82">
        <v>65</v>
      </c>
      <c r="N42" s="82">
        <v>1485</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477</v>
      </c>
      <c r="D43" s="82">
        <v>2</v>
      </c>
      <c r="E43" s="82">
        <v>169</v>
      </c>
      <c r="F43" s="82">
        <v>0</v>
      </c>
      <c r="G43" s="82">
        <v>9</v>
      </c>
      <c r="H43" s="82">
        <v>4</v>
      </c>
      <c r="I43" s="82">
        <v>79</v>
      </c>
      <c r="J43" s="82">
        <v>59</v>
      </c>
      <c r="K43" s="82">
        <v>10</v>
      </c>
      <c r="L43" s="82">
        <v>8</v>
      </c>
      <c r="M43" s="82">
        <v>55</v>
      </c>
      <c r="N43" s="82">
        <v>251</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57577</v>
      </c>
      <c r="D44" s="86">
        <v>17837</v>
      </c>
      <c r="E44" s="86">
        <v>28375</v>
      </c>
      <c r="F44" s="86">
        <v>452</v>
      </c>
      <c r="G44" s="86">
        <v>274</v>
      </c>
      <c r="H44" s="86">
        <v>253</v>
      </c>
      <c r="I44" s="86">
        <v>775</v>
      </c>
      <c r="J44" s="86">
        <v>847</v>
      </c>
      <c r="K44" s="86">
        <v>934</v>
      </c>
      <c r="L44" s="86">
        <v>24842</v>
      </c>
      <c r="M44" s="86">
        <v>135</v>
      </c>
      <c r="N44" s="86">
        <v>11230</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3424</v>
      </c>
      <c r="D45" s="82">
        <v>71</v>
      </c>
      <c r="E45" s="82">
        <v>2763</v>
      </c>
      <c r="F45" s="82">
        <v>10</v>
      </c>
      <c r="G45" s="82">
        <v>170</v>
      </c>
      <c r="H45" s="82">
        <v>2188</v>
      </c>
      <c r="I45" s="82">
        <v>115</v>
      </c>
      <c r="J45" s="82">
        <v>22</v>
      </c>
      <c r="K45" s="82">
        <v>204</v>
      </c>
      <c r="L45" s="82">
        <v>53</v>
      </c>
      <c r="M45" s="82">
        <v>0</v>
      </c>
      <c r="N45" s="82">
        <v>590</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895</v>
      </c>
      <c r="D47" s="82">
        <v>54</v>
      </c>
      <c r="E47" s="82">
        <v>661</v>
      </c>
      <c r="F47" s="82">
        <v>11</v>
      </c>
      <c r="G47" s="82">
        <v>9</v>
      </c>
      <c r="H47" s="82">
        <v>38</v>
      </c>
      <c r="I47" s="82">
        <v>18</v>
      </c>
      <c r="J47" s="82">
        <v>46</v>
      </c>
      <c r="K47" s="82">
        <v>31</v>
      </c>
      <c r="L47" s="82">
        <v>506</v>
      </c>
      <c r="M47" s="82">
        <v>6</v>
      </c>
      <c r="N47" s="82">
        <v>176</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4320</v>
      </c>
      <c r="D49" s="86">
        <v>125</v>
      </c>
      <c r="E49" s="86">
        <v>3424</v>
      </c>
      <c r="F49" s="86">
        <v>21</v>
      </c>
      <c r="G49" s="86">
        <v>180</v>
      </c>
      <c r="H49" s="86">
        <v>2227</v>
      </c>
      <c r="I49" s="86">
        <v>133</v>
      </c>
      <c r="J49" s="86">
        <v>68</v>
      </c>
      <c r="K49" s="86">
        <v>235</v>
      </c>
      <c r="L49" s="86">
        <v>560</v>
      </c>
      <c r="M49" s="86">
        <v>6</v>
      </c>
      <c r="N49" s="86">
        <v>766</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61897</v>
      </c>
      <c r="D50" s="86">
        <v>17962</v>
      </c>
      <c r="E50" s="86">
        <v>31799</v>
      </c>
      <c r="F50" s="86">
        <v>473</v>
      </c>
      <c r="G50" s="86">
        <v>453</v>
      </c>
      <c r="H50" s="86">
        <v>2479</v>
      </c>
      <c r="I50" s="86">
        <v>908</v>
      </c>
      <c r="J50" s="86">
        <v>915</v>
      </c>
      <c r="K50" s="86">
        <v>1169</v>
      </c>
      <c r="L50" s="86">
        <v>25401</v>
      </c>
      <c r="M50" s="86">
        <v>141</v>
      </c>
      <c r="N50" s="86">
        <v>11996</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-106558</v>
      </c>
      <c r="D51" s="86">
        <v>-32540</v>
      </c>
      <c r="E51" s="86">
        <v>-52474</v>
      </c>
      <c r="F51" s="86">
        <v>-216</v>
      </c>
      <c r="G51" s="86">
        <v>-598</v>
      </c>
      <c r="H51" s="86">
        <v>658</v>
      </c>
      <c r="I51" s="86">
        <v>-2829</v>
      </c>
      <c r="J51" s="86">
        <v>-8727</v>
      </c>
      <c r="K51" s="86">
        <v>-7023</v>
      </c>
      <c r="L51" s="86">
        <v>-33739</v>
      </c>
      <c r="M51" s="86">
        <v>-255</v>
      </c>
      <c r="N51" s="86">
        <v>-21289</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-101264</v>
      </c>
      <c r="D52" s="89">
        <v>-30655</v>
      </c>
      <c r="E52" s="89">
        <v>-50769</v>
      </c>
      <c r="F52" s="89">
        <v>-158</v>
      </c>
      <c r="G52" s="89">
        <v>-472</v>
      </c>
      <c r="H52" s="89">
        <v>-1010</v>
      </c>
      <c r="I52" s="89">
        <v>-2619</v>
      </c>
      <c r="J52" s="89">
        <v>-6922</v>
      </c>
      <c r="K52" s="89">
        <v>-6852</v>
      </c>
      <c r="L52" s="89">
        <v>-32736</v>
      </c>
      <c r="M52" s="89">
        <v>-255</v>
      </c>
      <c r="N52" s="89">
        <v>-19584</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0</v>
      </c>
      <c r="D53" s="82">
        <v>0</v>
      </c>
      <c r="E53" s="82">
        <v>0</v>
      </c>
      <c r="F53" s="82">
        <v>0</v>
      </c>
      <c r="G53" s="82">
        <v>0</v>
      </c>
      <c r="H53" s="82">
        <v>0</v>
      </c>
      <c r="I53" s="82">
        <v>0</v>
      </c>
      <c r="J53" s="82">
        <v>0</v>
      </c>
      <c r="K53" s="82">
        <v>0</v>
      </c>
      <c r="L53" s="82">
        <v>0</v>
      </c>
      <c r="M53" s="82">
        <v>0</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53</v>
      </c>
      <c r="D54" s="82">
        <v>0</v>
      </c>
      <c r="E54" s="82">
        <v>53</v>
      </c>
      <c r="F54" s="82">
        <v>0</v>
      </c>
      <c r="G54" s="82">
        <v>0</v>
      </c>
      <c r="H54" s="82">
        <v>46</v>
      </c>
      <c r="I54" s="82">
        <v>3</v>
      </c>
      <c r="J54" s="82">
        <v>0</v>
      </c>
      <c r="K54" s="82">
        <v>0</v>
      </c>
      <c r="L54" s="82">
        <v>4</v>
      </c>
      <c r="M54" s="82">
        <v>0</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35.86</v>
      </c>
      <c r="D56" s="83">
        <v>44.35</v>
      </c>
      <c r="E56" s="83">
        <v>17.96</v>
      </c>
      <c r="F56" s="83">
        <v>0.72</v>
      </c>
      <c r="G56" s="83">
        <v>0.91</v>
      </c>
      <c r="H56" s="83">
        <v>1.79</v>
      </c>
      <c r="I56" s="83">
        <v>10.52</v>
      </c>
      <c r="J56" s="83">
        <v>19.760000000000002</v>
      </c>
      <c r="K56" s="83">
        <v>27.47</v>
      </c>
      <c r="L56" s="83">
        <v>44.1</v>
      </c>
      <c r="M56" s="83">
        <v>0.3</v>
      </c>
      <c r="N56" s="83">
        <v>15.75</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12.02</v>
      </c>
      <c r="D57" s="83">
        <v>13.2</v>
      </c>
      <c r="E57" s="83">
        <v>8.6300000000000008</v>
      </c>
      <c r="F57" s="83">
        <v>5.13</v>
      </c>
      <c r="G57" s="83">
        <v>1.83</v>
      </c>
      <c r="H57" s="83">
        <v>1.17</v>
      </c>
      <c r="I57" s="83">
        <v>4.97</v>
      </c>
      <c r="J57" s="83">
        <v>8.23</v>
      </c>
      <c r="K57" s="83">
        <v>15.99</v>
      </c>
      <c r="L57" s="83">
        <v>18.45</v>
      </c>
      <c r="M57" s="83">
        <v>0.14000000000000001</v>
      </c>
      <c r="N57" s="83">
        <v>3.02</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v>
      </c>
      <c r="D59" s="83">
        <v>0</v>
      </c>
      <c r="E59" s="83">
        <v>0.01</v>
      </c>
      <c r="F59" s="83">
        <v>0</v>
      </c>
      <c r="G59" s="83">
        <v>0</v>
      </c>
      <c r="H59" s="83">
        <v>0.03</v>
      </c>
      <c r="I59" s="83">
        <v>0</v>
      </c>
      <c r="J59" s="83">
        <v>0</v>
      </c>
      <c r="K59" s="83">
        <v>0</v>
      </c>
      <c r="L59" s="83">
        <v>0</v>
      </c>
      <c r="M59" s="83">
        <v>0</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51.11</v>
      </c>
      <c r="D60" s="83">
        <v>101.83</v>
      </c>
      <c r="E60" s="83">
        <v>34.18</v>
      </c>
      <c r="F60" s="83">
        <v>1.58</v>
      </c>
      <c r="G60" s="83">
        <v>1.66</v>
      </c>
      <c r="H60" s="83">
        <v>2.36</v>
      </c>
      <c r="I60" s="83">
        <v>5.21</v>
      </c>
      <c r="J60" s="83">
        <v>8.7799999999999994</v>
      </c>
      <c r="K60" s="83">
        <v>12.53</v>
      </c>
      <c r="L60" s="83">
        <v>132.75</v>
      </c>
      <c r="M60" s="83">
        <v>0.13</v>
      </c>
      <c r="N60" s="83">
        <v>5.03</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0.3</v>
      </c>
      <c r="D61" s="83">
        <v>0.01</v>
      </c>
      <c r="E61" s="83">
        <v>0.13</v>
      </c>
      <c r="F61" s="83">
        <v>0</v>
      </c>
      <c r="G61" s="83">
        <v>0.05</v>
      </c>
      <c r="H61" s="83">
        <v>0.02</v>
      </c>
      <c r="I61" s="83">
        <v>0.47</v>
      </c>
      <c r="J61" s="83">
        <v>0.28000000000000003</v>
      </c>
      <c r="K61" s="83">
        <v>7.0000000000000007E-2</v>
      </c>
      <c r="L61" s="83">
        <v>0.03</v>
      </c>
      <c r="M61" s="83">
        <v>7.0000000000000007E-2</v>
      </c>
      <c r="N61" s="83">
        <v>0.19</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98.7</v>
      </c>
      <c r="D62" s="87">
        <v>159.37</v>
      </c>
      <c r="E62" s="87">
        <v>60.64</v>
      </c>
      <c r="F62" s="87">
        <v>7.42</v>
      </c>
      <c r="G62" s="87">
        <v>4.3499999999999996</v>
      </c>
      <c r="H62" s="87">
        <v>5.33</v>
      </c>
      <c r="I62" s="87">
        <v>20.23</v>
      </c>
      <c r="J62" s="87">
        <v>36.5</v>
      </c>
      <c r="K62" s="87">
        <v>55.92</v>
      </c>
      <c r="L62" s="87">
        <v>195.28</v>
      </c>
      <c r="M62" s="87">
        <v>0.5</v>
      </c>
      <c r="N62" s="87">
        <v>23.61</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5.47</v>
      </c>
      <c r="D63" s="83">
        <v>5.39</v>
      </c>
      <c r="E63" s="83">
        <v>3.75</v>
      </c>
      <c r="F63" s="83">
        <v>0.97</v>
      </c>
      <c r="G63" s="83">
        <v>1.75</v>
      </c>
      <c r="H63" s="83">
        <v>1.81</v>
      </c>
      <c r="I63" s="83">
        <v>2.04</v>
      </c>
      <c r="J63" s="83">
        <v>8.6999999999999993</v>
      </c>
      <c r="K63" s="83">
        <v>2.68</v>
      </c>
      <c r="L63" s="83">
        <v>5.15</v>
      </c>
      <c r="M63" s="83">
        <v>0.01</v>
      </c>
      <c r="N63" s="83">
        <v>1.73</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3.52</v>
      </c>
      <c r="D64" s="83">
        <v>0.26</v>
      </c>
      <c r="E64" s="83">
        <v>2.77</v>
      </c>
      <c r="F64" s="83">
        <v>0.56999999999999995</v>
      </c>
      <c r="G64" s="83">
        <v>1.52</v>
      </c>
      <c r="H64" s="83">
        <v>1.46</v>
      </c>
      <c r="I64" s="83">
        <v>1.58</v>
      </c>
      <c r="J64" s="83">
        <v>7.66</v>
      </c>
      <c r="K64" s="83">
        <v>1.79</v>
      </c>
      <c r="L64" s="83">
        <v>2.75</v>
      </c>
      <c r="M64" s="83">
        <v>0</v>
      </c>
      <c r="N64" s="83">
        <v>1.51</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0.51</v>
      </c>
      <c r="D66" s="83">
        <v>1.21</v>
      </c>
      <c r="E66" s="83">
        <v>0.18</v>
      </c>
      <c r="F66" s="83">
        <v>0</v>
      </c>
      <c r="G66" s="83">
        <v>0.03</v>
      </c>
      <c r="H66" s="83">
        <v>0.55000000000000004</v>
      </c>
      <c r="I66" s="83">
        <v>0</v>
      </c>
      <c r="J66" s="83">
        <v>0.1</v>
      </c>
      <c r="K66" s="83">
        <v>0.23</v>
      </c>
      <c r="L66" s="83">
        <v>0.15</v>
      </c>
      <c r="M66" s="83">
        <v>0</v>
      </c>
      <c r="N66" s="83">
        <v>0.16</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5.97</v>
      </c>
      <c r="D68" s="87">
        <v>6.6</v>
      </c>
      <c r="E68" s="87">
        <v>3.93</v>
      </c>
      <c r="F68" s="87">
        <v>0.97</v>
      </c>
      <c r="G68" s="87">
        <v>1.78</v>
      </c>
      <c r="H68" s="87">
        <v>2.36</v>
      </c>
      <c r="I68" s="87">
        <v>2.04</v>
      </c>
      <c r="J68" s="87">
        <v>8.8000000000000007</v>
      </c>
      <c r="K68" s="87">
        <v>2.92</v>
      </c>
      <c r="L68" s="87">
        <v>5.3</v>
      </c>
      <c r="M68" s="87">
        <v>0.01</v>
      </c>
      <c r="N68" s="87">
        <v>1.89</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104.67</v>
      </c>
      <c r="D69" s="87">
        <v>165.98</v>
      </c>
      <c r="E69" s="87">
        <v>64.569999999999993</v>
      </c>
      <c r="F69" s="87">
        <v>8.39</v>
      </c>
      <c r="G69" s="87">
        <v>6.13</v>
      </c>
      <c r="H69" s="87">
        <v>7.69</v>
      </c>
      <c r="I69" s="87">
        <v>22.27</v>
      </c>
      <c r="J69" s="87">
        <v>45.3</v>
      </c>
      <c r="K69" s="87">
        <v>58.84</v>
      </c>
      <c r="L69" s="87">
        <v>200.58</v>
      </c>
      <c r="M69" s="87">
        <v>0.51</v>
      </c>
      <c r="N69" s="87">
        <v>25.5</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23.95</v>
      </c>
      <c r="D76" s="83">
        <v>41.29</v>
      </c>
      <c r="E76" s="83">
        <v>16.23</v>
      </c>
      <c r="F76" s="83">
        <v>0.45</v>
      </c>
      <c r="G76" s="83">
        <v>0.53</v>
      </c>
      <c r="H76" s="83">
        <v>0.09</v>
      </c>
      <c r="I76" s="83">
        <v>0.56999999999999995</v>
      </c>
      <c r="J76" s="83">
        <v>0.87</v>
      </c>
      <c r="K76" s="83">
        <v>3.27</v>
      </c>
      <c r="L76" s="83">
        <v>68.84</v>
      </c>
      <c r="M76" s="83">
        <v>0</v>
      </c>
      <c r="N76" s="83">
        <v>3.68</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0.92</v>
      </c>
      <c r="D77" s="83">
        <v>1.18</v>
      </c>
      <c r="E77" s="83">
        <v>0.08</v>
      </c>
      <c r="F77" s="83">
        <v>0</v>
      </c>
      <c r="G77" s="83">
        <v>0.23</v>
      </c>
      <c r="H77" s="83">
        <v>0.02</v>
      </c>
      <c r="I77" s="83">
        <v>0.25</v>
      </c>
      <c r="J77" s="83">
        <v>0</v>
      </c>
      <c r="K77" s="83">
        <v>0.09</v>
      </c>
      <c r="L77" s="83">
        <v>0</v>
      </c>
      <c r="M77" s="83">
        <v>0.16</v>
      </c>
      <c r="N77" s="83">
        <v>0.69</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4.01</v>
      </c>
      <c r="D78" s="83">
        <v>2.71</v>
      </c>
      <c r="E78" s="83">
        <v>1.02</v>
      </c>
      <c r="F78" s="83">
        <v>2.08</v>
      </c>
      <c r="G78" s="83">
        <v>0.05</v>
      </c>
      <c r="H78" s="83">
        <v>0.03</v>
      </c>
      <c r="I78" s="83">
        <v>0.87</v>
      </c>
      <c r="J78" s="83">
        <v>0.5</v>
      </c>
      <c r="K78" s="83">
        <v>1</v>
      </c>
      <c r="L78" s="83">
        <v>2.56</v>
      </c>
      <c r="M78" s="83">
        <v>0</v>
      </c>
      <c r="N78" s="83">
        <v>3.29</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7.19</v>
      </c>
      <c r="D79" s="83">
        <v>13.45</v>
      </c>
      <c r="E79" s="83">
        <v>4.54</v>
      </c>
      <c r="F79" s="83">
        <v>2.98</v>
      </c>
      <c r="G79" s="83">
        <v>0.84</v>
      </c>
      <c r="H79" s="83">
        <v>0.94</v>
      </c>
      <c r="I79" s="83">
        <v>3.39</v>
      </c>
      <c r="J79" s="83">
        <v>2.89</v>
      </c>
      <c r="K79" s="83">
        <v>2.42</v>
      </c>
      <c r="L79" s="83">
        <v>12.88</v>
      </c>
      <c r="M79" s="83">
        <v>0.08</v>
      </c>
      <c r="N79" s="83">
        <v>1.1399999999999999</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0.3</v>
      </c>
      <c r="D80" s="83">
        <v>0.01</v>
      </c>
      <c r="E80" s="83">
        <v>0.13</v>
      </c>
      <c r="F80" s="83">
        <v>0</v>
      </c>
      <c r="G80" s="83">
        <v>0.05</v>
      </c>
      <c r="H80" s="83">
        <v>0.02</v>
      </c>
      <c r="I80" s="83">
        <v>0.47</v>
      </c>
      <c r="J80" s="83">
        <v>0.28000000000000003</v>
      </c>
      <c r="K80" s="83">
        <v>7.0000000000000007E-2</v>
      </c>
      <c r="L80" s="83">
        <v>0.03</v>
      </c>
      <c r="M80" s="83">
        <v>7.0000000000000007E-2</v>
      </c>
      <c r="N80" s="83">
        <v>0.19</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35.78</v>
      </c>
      <c r="D81" s="87">
        <v>58.62</v>
      </c>
      <c r="E81" s="87">
        <v>21.74</v>
      </c>
      <c r="F81" s="87">
        <v>5.5</v>
      </c>
      <c r="G81" s="87">
        <v>1.6</v>
      </c>
      <c r="H81" s="87">
        <v>1.07</v>
      </c>
      <c r="I81" s="87">
        <v>4.62</v>
      </c>
      <c r="J81" s="87">
        <v>3.98</v>
      </c>
      <c r="K81" s="87">
        <v>6.71</v>
      </c>
      <c r="L81" s="87">
        <v>84.25</v>
      </c>
      <c r="M81" s="87">
        <v>0.17</v>
      </c>
      <c r="N81" s="87">
        <v>8.6</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2.13</v>
      </c>
      <c r="D82" s="83">
        <v>0.23</v>
      </c>
      <c r="E82" s="83">
        <v>2.12</v>
      </c>
      <c r="F82" s="83">
        <v>0.12</v>
      </c>
      <c r="G82" s="83">
        <v>0.99</v>
      </c>
      <c r="H82" s="83">
        <v>9.24</v>
      </c>
      <c r="I82" s="83">
        <v>0.69</v>
      </c>
      <c r="J82" s="83">
        <v>0.1</v>
      </c>
      <c r="K82" s="83">
        <v>1.47</v>
      </c>
      <c r="L82" s="83">
        <v>0.18</v>
      </c>
      <c r="M82" s="83">
        <v>0</v>
      </c>
      <c r="N82" s="83">
        <v>0.45</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0.56000000000000005</v>
      </c>
      <c r="D84" s="83">
        <v>0.18</v>
      </c>
      <c r="E84" s="83">
        <v>0.51</v>
      </c>
      <c r="F84" s="83">
        <v>0.14000000000000001</v>
      </c>
      <c r="G84" s="83">
        <v>0.05</v>
      </c>
      <c r="H84" s="83">
        <v>0.16</v>
      </c>
      <c r="I84" s="83">
        <v>0.11</v>
      </c>
      <c r="J84" s="83">
        <v>0.22</v>
      </c>
      <c r="K84" s="83">
        <v>0.22</v>
      </c>
      <c r="L84" s="83">
        <v>1.72</v>
      </c>
      <c r="M84" s="83">
        <v>0.01</v>
      </c>
      <c r="N84" s="83">
        <v>0.13</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2.68</v>
      </c>
      <c r="D86" s="87">
        <v>0.41</v>
      </c>
      <c r="E86" s="87">
        <v>2.62</v>
      </c>
      <c r="F86" s="87">
        <v>0.26</v>
      </c>
      <c r="G86" s="87">
        <v>1.05</v>
      </c>
      <c r="H86" s="87">
        <v>9.4</v>
      </c>
      <c r="I86" s="87">
        <v>0.79</v>
      </c>
      <c r="J86" s="87">
        <v>0.32</v>
      </c>
      <c r="K86" s="87">
        <v>1.69</v>
      </c>
      <c r="L86" s="87">
        <v>1.9</v>
      </c>
      <c r="M86" s="87">
        <v>0.01</v>
      </c>
      <c r="N86" s="87">
        <v>0.59</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38.46</v>
      </c>
      <c r="D87" s="87">
        <v>59.03</v>
      </c>
      <c r="E87" s="87">
        <v>24.37</v>
      </c>
      <c r="F87" s="87">
        <v>5.76</v>
      </c>
      <c r="G87" s="87">
        <v>2.65</v>
      </c>
      <c r="H87" s="87">
        <v>10.47</v>
      </c>
      <c r="I87" s="87">
        <v>5.41</v>
      </c>
      <c r="J87" s="87">
        <v>4.3</v>
      </c>
      <c r="K87" s="87">
        <v>8.4</v>
      </c>
      <c r="L87" s="87">
        <v>86.15</v>
      </c>
      <c r="M87" s="87">
        <v>0.18</v>
      </c>
      <c r="N87" s="87">
        <v>9.19</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-66.209999999999994</v>
      </c>
      <c r="D88" s="87">
        <v>-106.94</v>
      </c>
      <c r="E88" s="87">
        <v>-40.21</v>
      </c>
      <c r="F88" s="87">
        <v>-2.63</v>
      </c>
      <c r="G88" s="87">
        <v>-3.49</v>
      </c>
      <c r="H88" s="87">
        <v>2.78</v>
      </c>
      <c r="I88" s="87">
        <v>-16.86</v>
      </c>
      <c r="J88" s="87">
        <v>-41</v>
      </c>
      <c r="K88" s="87">
        <v>-50.44</v>
      </c>
      <c r="L88" s="87">
        <v>-114.43</v>
      </c>
      <c r="M88" s="87">
        <v>-0.33</v>
      </c>
      <c r="N88" s="87">
        <v>-16.309999999999999</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-62.92</v>
      </c>
      <c r="D89" s="90">
        <v>-100.75</v>
      </c>
      <c r="E89" s="90">
        <v>-38.9</v>
      </c>
      <c r="F89" s="90">
        <v>-1.92</v>
      </c>
      <c r="G89" s="90">
        <v>-2.76</v>
      </c>
      <c r="H89" s="90">
        <v>-4.26</v>
      </c>
      <c r="I89" s="90">
        <v>-15.61</v>
      </c>
      <c r="J89" s="90">
        <v>-32.520000000000003</v>
      </c>
      <c r="K89" s="90">
        <v>-49.21</v>
      </c>
      <c r="L89" s="90">
        <v>-111.03</v>
      </c>
      <c r="M89" s="90">
        <v>-0.33</v>
      </c>
      <c r="N89" s="90">
        <v>-15.01</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0</v>
      </c>
      <c r="D90" s="83">
        <v>0</v>
      </c>
      <c r="E90" s="83">
        <v>0</v>
      </c>
      <c r="F90" s="83">
        <v>0</v>
      </c>
      <c r="G90" s="83">
        <v>0</v>
      </c>
      <c r="H90" s="83">
        <v>0</v>
      </c>
      <c r="I90" s="83">
        <v>0</v>
      </c>
      <c r="J90" s="83">
        <v>0</v>
      </c>
      <c r="K90" s="83">
        <v>0</v>
      </c>
      <c r="L90" s="83">
        <v>0</v>
      </c>
      <c r="M90" s="83">
        <v>0</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0.03</v>
      </c>
      <c r="D91" s="83">
        <v>0</v>
      </c>
      <c r="E91" s="83">
        <v>0.04</v>
      </c>
      <c r="F91" s="83">
        <v>0</v>
      </c>
      <c r="G91" s="83">
        <v>0</v>
      </c>
      <c r="H91" s="83">
        <v>0.2</v>
      </c>
      <c r="I91" s="83">
        <v>0.02</v>
      </c>
      <c r="J91" s="83">
        <v>0</v>
      </c>
      <c r="K91" s="83">
        <v>0</v>
      </c>
      <c r="L91" s="83">
        <v>0.01</v>
      </c>
      <c r="M91" s="83">
        <v>0</v>
      </c>
      <c r="N91" s="83">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A91"/>
  <sheetViews>
    <sheetView zoomScale="140" zoomScaleNormal="140" workbookViewId="0">
      <selection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33" t="s">
        <v>100</v>
      </c>
      <c r="B2" s="234"/>
      <c r="C2" s="240" t="s">
        <v>201</v>
      </c>
      <c r="D2" s="241"/>
      <c r="E2" s="241"/>
      <c r="F2" s="241"/>
      <c r="G2" s="241"/>
      <c r="H2" s="241"/>
      <c r="I2" s="241" t="s">
        <v>201</v>
      </c>
      <c r="J2" s="241"/>
      <c r="K2" s="241"/>
      <c r="L2" s="241"/>
      <c r="M2" s="241"/>
      <c r="N2" s="241"/>
      <c r="O2" s="105"/>
      <c r="P2" s="105"/>
      <c r="Q2" s="105"/>
      <c r="R2" s="105"/>
      <c r="S2" s="105"/>
      <c r="T2" s="105"/>
      <c r="U2" s="105"/>
      <c r="V2" s="105"/>
      <c r="W2" s="105"/>
      <c r="X2" s="105"/>
      <c r="Y2" s="105"/>
      <c r="Z2" s="105"/>
      <c r="AA2" s="105"/>
    </row>
    <row r="3" spans="1:27" s="76" customFormat="1" ht="15" customHeight="1">
      <c r="A3" s="235"/>
      <c r="B3" s="236"/>
      <c r="C3" s="242"/>
      <c r="D3" s="243"/>
      <c r="E3" s="243"/>
      <c r="F3" s="243"/>
      <c r="G3" s="243"/>
      <c r="H3" s="243"/>
      <c r="I3" s="243"/>
      <c r="J3" s="243"/>
      <c r="K3" s="243"/>
      <c r="L3" s="243"/>
      <c r="M3" s="243"/>
      <c r="N3" s="243"/>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198209</v>
      </c>
      <c r="D19" s="82">
        <v>23843</v>
      </c>
      <c r="E19" s="82">
        <v>81940</v>
      </c>
      <c r="F19" s="82">
        <v>3023</v>
      </c>
      <c r="G19" s="82">
        <v>11275</v>
      </c>
      <c r="H19" s="82">
        <v>18083</v>
      </c>
      <c r="I19" s="82">
        <v>15938</v>
      </c>
      <c r="J19" s="82">
        <v>10219</v>
      </c>
      <c r="K19" s="82">
        <v>15349</v>
      </c>
      <c r="L19" s="82">
        <v>8053</v>
      </c>
      <c r="M19" s="82">
        <v>5601</v>
      </c>
      <c r="N19" s="82">
        <v>86824</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48351</v>
      </c>
      <c r="D20" s="82">
        <v>2759</v>
      </c>
      <c r="E20" s="82">
        <v>14898</v>
      </c>
      <c r="F20" s="82">
        <v>455</v>
      </c>
      <c r="G20" s="82">
        <v>1727</v>
      </c>
      <c r="H20" s="82">
        <v>3687</v>
      </c>
      <c r="I20" s="82">
        <v>2195</v>
      </c>
      <c r="J20" s="82">
        <v>2749</v>
      </c>
      <c r="K20" s="82">
        <v>2979</v>
      </c>
      <c r="L20" s="82">
        <v>1106</v>
      </c>
      <c r="M20" s="82">
        <v>412</v>
      </c>
      <c r="N20" s="82">
        <v>30281</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1322031</v>
      </c>
      <c r="D21" s="82">
        <v>301789</v>
      </c>
      <c r="E21" s="82">
        <v>0</v>
      </c>
      <c r="F21" s="82">
        <v>0</v>
      </c>
      <c r="G21" s="82">
        <v>0</v>
      </c>
      <c r="H21" s="82">
        <v>0</v>
      </c>
      <c r="I21" s="82">
        <v>0</v>
      </c>
      <c r="J21" s="82">
        <v>0</v>
      </c>
      <c r="K21" s="82">
        <v>0</v>
      </c>
      <c r="L21" s="82">
        <v>0</v>
      </c>
      <c r="M21" s="82">
        <v>0</v>
      </c>
      <c r="N21" s="82">
        <v>1020242</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72</v>
      </c>
      <c r="D22" s="82">
        <v>0</v>
      </c>
      <c r="E22" s="82">
        <v>71</v>
      </c>
      <c r="F22" s="82">
        <v>2</v>
      </c>
      <c r="G22" s="82">
        <v>12</v>
      </c>
      <c r="H22" s="82">
        <v>23</v>
      </c>
      <c r="I22" s="82">
        <v>19</v>
      </c>
      <c r="J22" s="82">
        <v>15</v>
      </c>
      <c r="K22" s="82">
        <v>0</v>
      </c>
      <c r="L22" s="82">
        <v>1</v>
      </c>
      <c r="M22" s="82">
        <v>1</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947893</v>
      </c>
      <c r="D23" s="82">
        <v>169283</v>
      </c>
      <c r="E23" s="82">
        <v>165235</v>
      </c>
      <c r="F23" s="82">
        <v>10075</v>
      </c>
      <c r="G23" s="82">
        <v>21394</v>
      </c>
      <c r="H23" s="82">
        <v>29892</v>
      </c>
      <c r="I23" s="82">
        <v>20866</v>
      </c>
      <c r="J23" s="82">
        <v>25799</v>
      </c>
      <c r="K23" s="82">
        <v>18333</v>
      </c>
      <c r="L23" s="82">
        <v>38876</v>
      </c>
      <c r="M23" s="82">
        <v>562</v>
      </c>
      <c r="N23" s="82">
        <v>612813</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241577</v>
      </c>
      <c r="D24" s="82">
        <v>2878</v>
      </c>
      <c r="E24" s="82">
        <v>74961</v>
      </c>
      <c r="F24" s="82">
        <v>3216</v>
      </c>
      <c r="G24" s="82">
        <v>11495</v>
      </c>
      <c r="H24" s="82">
        <v>16859</v>
      </c>
      <c r="I24" s="82">
        <v>15670</v>
      </c>
      <c r="J24" s="82">
        <v>6681</v>
      </c>
      <c r="K24" s="82">
        <v>15954</v>
      </c>
      <c r="L24" s="82">
        <v>5086</v>
      </c>
      <c r="M24" s="82">
        <v>3348</v>
      </c>
      <c r="N24" s="82">
        <v>160390</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2274979</v>
      </c>
      <c r="D25" s="86">
        <v>494797</v>
      </c>
      <c r="E25" s="86">
        <v>187183</v>
      </c>
      <c r="F25" s="86">
        <v>10339</v>
      </c>
      <c r="G25" s="86">
        <v>22913</v>
      </c>
      <c r="H25" s="86">
        <v>34826</v>
      </c>
      <c r="I25" s="86">
        <v>23348</v>
      </c>
      <c r="J25" s="86">
        <v>32102</v>
      </c>
      <c r="K25" s="86">
        <v>20707</v>
      </c>
      <c r="L25" s="86">
        <v>42949</v>
      </c>
      <c r="M25" s="86">
        <v>3228</v>
      </c>
      <c r="N25" s="86">
        <v>1589771</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29372</v>
      </c>
      <c r="D26" s="82">
        <v>1657</v>
      </c>
      <c r="E26" s="82">
        <v>25793</v>
      </c>
      <c r="F26" s="82">
        <v>1246</v>
      </c>
      <c r="G26" s="82">
        <v>6428</v>
      </c>
      <c r="H26" s="82">
        <v>9169</v>
      </c>
      <c r="I26" s="82">
        <v>4425</v>
      </c>
      <c r="J26" s="82">
        <v>1138</v>
      </c>
      <c r="K26" s="82">
        <v>2942</v>
      </c>
      <c r="L26" s="82">
        <v>444</v>
      </c>
      <c r="M26" s="82">
        <v>76</v>
      </c>
      <c r="N26" s="82">
        <v>1846</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24807</v>
      </c>
      <c r="D27" s="82">
        <v>1267</v>
      </c>
      <c r="E27" s="82">
        <v>23442</v>
      </c>
      <c r="F27" s="82">
        <v>1016</v>
      </c>
      <c r="G27" s="82">
        <v>5811</v>
      </c>
      <c r="H27" s="82">
        <v>8744</v>
      </c>
      <c r="I27" s="82">
        <v>4275</v>
      </c>
      <c r="J27" s="82">
        <v>788</v>
      </c>
      <c r="K27" s="82">
        <v>2526</v>
      </c>
      <c r="L27" s="82">
        <v>282</v>
      </c>
      <c r="M27" s="82">
        <v>69</v>
      </c>
      <c r="N27" s="82">
        <v>30</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1950</v>
      </c>
      <c r="D29" s="82">
        <v>397</v>
      </c>
      <c r="E29" s="82">
        <v>541</v>
      </c>
      <c r="F29" s="82">
        <v>8</v>
      </c>
      <c r="G29" s="82">
        <v>2</v>
      </c>
      <c r="H29" s="82">
        <v>91</v>
      </c>
      <c r="I29" s="82">
        <v>189</v>
      </c>
      <c r="J29" s="82">
        <v>0</v>
      </c>
      <c r="K29" s="82">
        <v>250</v>
      </c>
      <c r="L29" s="82">
        <v>0</v>
      </c>
      <c r="M29" s="82">
        <v>0</v>
      </c>
      <c r="N29" s="82">
        <v>1013</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1459</v>
      </c>
      <c r="D30" s="82">
        <v>0</v>
      </c>
      <c r="E30" s="82">
        <v>1454</v>
      </c>
      <c r="F30" s="82">
        <v>0</v>
      </c>
      <c r="G30" s="82">
        <v>227</v>
      </c>
      <c r="H30" s="82">
        <v>1167</v>
      </c>
      <c r="I30" s="82">
        <v>1</v>
      </c>
      <c r="J30" s="82">
        <v>58</v>
      </c>
      <c r="K30" s="82">
        <v>0</v>
      </c>
      <c r="L30" s="82">
        <v>0</v>
      </c>
      <c r="M30" s="82">
        <v>5</v>
      </c>
      <c r="N30" s="82">
        <v>0</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29863</v>
      </c>
      <c r="D31" s="86">
        <v>2054</v>
      </c>
      <c r="E31" s="86">
        <v>24880</v>
      </c>
      <c r="F31" s="86">
        <v>1255</v>
      </c>
      <c r="G31" s="86">
        <v>6203</v>
      </c>
      <c r="H31" s="86">
        <v>8093</v>
      </c>
      <c r="I31" s="86">
        <v>4613</v>
      </c>
      <c r="J31" s="86">
        <v>1080</v>
      </c>
      <c r="K31" s="86">
        <v>3192</v>
      </c>
      <c r="L31" s="86">
        <v>444</v>
      </c>
      <c r="M31" s="86">
        <v>71</v>
      </c>
      <c r="N31" s="86">
        <v>2859</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2304842</v>
      </c>
      <c r="D32" s="86">
        <v>496851</v>
      </c>
      <c r="E32" s="86">
        <v>212063</v>
      </c>
      <c r="F32" s="86">
        <v>11594</v>
      </c>
      <c r="G32" s="86">
        <v>29116</v>
      </c>
      <c r="H32" s="86">
        <v>42919</v>
      </c>
      <c r="I32" s="86">
        <v>27961</v>
      </c>
      <c r="J32" s="86">
        <v>33182</v>
      </c>
      <c r="K32" s="86">
        <v>23899</v>
      </c>
      <c r="L32" s="86">
        <v>43393</v>
      </c>
      <c r="M32" s="86">
        <v>3299</v>
      </c>
      <c r="N32" s="86">
        <v>1592629</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756902</v>
      </c>
      <c r="D39" s="82">
        <v>136427</v>
      </c>
      <c r="E39" s="82">
        <v>5197</v>
      </c>
      <c r="F39" s="82">
        <v>30</v>
      </c>
      <c r="G39" s="82">
        <v>382</v>
      </c>
      <c r="H39" s="82">
        <v>2265</v>
      </c>
      <c r="I39" s="82">
        <v>358</v>
      </c>
      <c r="J39" s="82">
        <v>1457</v>
      </c>
      <c r="K39" s="82">
        <v>554</v>
      </c>
      <c r="L39" s="82">
        <v>152</v>
      </c>
      <c r="M39" s="82">
        <v>22</v>
      </c>
      <c r="N39" s="82">
        <v>615256</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262235</v>
      </c>
      <c r="D40" s="82">
        <v>52256</v>
      </c>
      <c r="E40" s="82">
        <v>532</v>
      </c>
      <c r="F40" s="82">
        <v>0</v>
      </c>
      <c r="G40" s="82">
        <v>16</v>
      </c>
      <c r="H40" s="82">
        <v>21</v>
      </c>
      <c r="I40" s="82">
        <v>55</v>
      </c>
      <c r="J40" s="82">
        <v>52</v>
      </c>
      <c r="K40" s="82">
        <v>178</v>
      </c>
      <c r="L40" s="82">
        <v>211</v>
      </c>
      <c r="M40" s="82">
        <v>178</v>
      </c>
      <c r="N40" s="82">
        <v>209269</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2813</v>
      </c>
      <c r="D41" s="82">
        <v>140</v>
      </c>
      <c r="E41" s="82">
        <v>2341</v>
      </c>
      <c r="F41" s="82">
        <v>93</v>
      </c>
      <c r="G41" s="82">
        <v>284</v>
      </c>
      <c r="H41" s="82">
        <v>842</v>
      </c>
      <c r="I41" s="82">
        <v>359</v>
      </c>
      <c r="J41" s="82">
        <v>221</v>
      </c>
      <c r="K41" s="82">
        <v>473</v>
      </c>
      <c r="L41" s="82">
        <v>70</v>
      </c>
      <c r="M41" s="82">
        <v>128</v>
      </c>
      <c r="N41" s="82">
        <v>204</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538914</v>
      </c>
      <c r="D42" s="82">
        <v>70939</v>
      </c>
      <c r="E42" s="82">
        <v>83229</v>
      </c>
      <c r="F42" s="82">
        <v>3295</v>
      </c>
      <c r="G42" s="82">
        <v>12449</v>
      </c>
      <c r="H42" s="82">
        <v>19439</v>
      </c>
      <c r="I42" s="82">
        <v>17220</v>
      </c>
      <c r="J42" s="82">
        <v>8037</v>
      </c>
      <c r="K42" s="82">
        <v>16945</v>
      </c>
      <c r="L42" s="82">
        <v>5844</v>
      </c>
      <c r="M42" s="82">
        <v>3507</v>
      </c>
      <c r="N42" s="82">
        <v>381238</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241577</v>
      </c>
      <c r="D43" s="82">
        <v>2878</v>
      </c>
      <c r="E43" s="82">
        <v>74961</v>
      </c>
      <c r="F43" s="82">
        <v>3216</v>
      </c>
      <c r="G43" s="82">
        <v>11495</v>
      </c>
      <c r="H43" s="82">
        <v>16859</v>
      </c>
      <c r="I43" s="82">
        <v>15670</v>
      </c>
      <c r="J43" s="82">
        <v>6681</v>
      </c>
      <c r="K43" s="82">
        <v>15954</v>
      </c>
      <c r="L43" s="82">
        <v>5086</v>
      </c>
      <c r="M43" s="82">
        <v>3348</v>
      </c>
      <c r="N43" s="82">
        <v>160390</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1319287</v>
      </c>
      <c r="D44" s="86">
        <v>256885</v>
      </c>
      <c r="E44" s="86">
        <v>16338</v>
      </c>
      <c r="F44" s="86">
        <v>202</v>
      </c>
      <c r="G44" s="86">
        <v>1636</v>
      </c>
      <c r="H44" s="86">
        <v>5707</v>
      </c>
      <c r="I44" s="86">
        <v>2322</v>
      </c>
      <c r="J44" s="86">
        <v>3085</v>
      </c>
      <c r="K44" s="86">
        <v>2196</v>
      </c>
      <c r="L44" s="86">
        <v>1190</v>
      </c>
      <c r="M44" s="86">
        <v>487</v>
      </c>
      <c r="N44" s="86">
        <v>1045577</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14367</v>
      </c>
      <c r="D45" s="82">
        <v>389</v>
      </c>
      <c r="E45" s="82">
        <v>12114</v>
      </c>
      <c r="F45" s="82">
        <v>419</v>
      </c>
      <c r="G45" s="82">
        <v>2491</v>
      </c>
      <c r="H45" s="82">
        <v>3402</v>
      </c>
      <c r="I45" s="82">
        <v>2678</v>
      </c>
      <c r="J45" s="82">
        <v>97</v>
      </c>
      <c r="K45" s="82">
        <v>2886</v>
      </c>
      <c r="L45" s="82">
        <v>141</v>
      </c>
      <c r="M45" s="82">
        <v>0</v>
      </c>
      <c r="N45" s="82">
        <v>1864</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2364</v>
      </c>
      <c r="D47" s="82">
        <v>115</v>
      </c>
      <c r="E47" s="82">
        <v>1736</v>
      </c>
      <c r="F47" s="82">
        <v>53</v>
      </c>
      <c r="G47" s="82">
        <v>273</v>
      </c>
      <c r="H47" s="82">
        <v>1210</v>
      </c>
      <c r="I47" s="82">
        <v>63</v>
      </c>
      <c r="J47" s="82">
        <v>68</v>
      </c>
      <c r="K47" s="82">
        <v>64</v>
      </c>
      <c r="L47" s="82">
        <v>6</v>
      </c>
      <c r="M47" s="82">
        <v>5</v>
      </c>
      <c r="N47" s="82">
        <v>507</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1459</v>
      </c>
      <c r="D48" s="82">
        <v>0</v>
      </c>
      <c r="E48" s="82">
        <v>1454</v>
      </c>
      <c r="F48" s="82">
        <v>0</v>
      </c>
      <c r="G48" s="82">
        <v>227</v>
      </c>
      <c r="H48" s="82">
        <v>1167</v>
      </c>
      <c r="I48" s="82">
        <v>1</v>
      </c>
      <c r="J48" s="82">
        <v>58</v>
      </c>
      <c r="K48" s="82">
        <v>0</v>
      </c>
      <c r="L48" s="82">
        <v>0</v>
      </c>
      <c r="M48" s="82">
        <v>5</v>
      </c>
      <c r="N48" s="82">
        <v>0</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15272</v>
      </c>
      <c r="D49" s="86">
        <v>504</v>
      </c>
      <c r="E49" s="86">
        <v>12396</v>
      </c>
      <c r="F49" s="86">
        <v>472</v>
      </c>
      <c r="G49" s="86">
        <v>2537</v>
      </c>
      <c r="H49" s="86">
        <v>3445</v>
      </c>
      <c r="I49" s="86">
        <v>2739</v>
      </c>
      <c r="J49" s="86">
        <v>106</v>
      </c>
      <c r="K49" s="86">
        <v>2951</v>
      </c>
      <c r="L49" s="86">
        <v>147</v>
      </c>
      <c r="M49" s="86">
        <v>0</v>
      </c>
      <c r="N49" s="86">
        <v>2372</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1334559</v>
      </c>
      <c r="D50" s="86">
        <v>257389</v>
      </c>
      <c r="E50" s="86">
        <v>28735</v>
      </c>
      <c r="F50" s="86">
        <v>673</v>
      </c>
      <c r="G50" s="86">
        <v>4173</v>
      </c>
      <c r="H50" s="86">
        <v>9153</v>
      </c>
      <c r="I50" s="86">
        <v>5060</v>
      </c>
      <c r="J50" s="86">
        <v>3192</v>
      </c>
      <c r="K50" s="86">
        <v>5146</v>
      </c>
      <c r="L50" s="86">
        <v>1337</v>
      </c>
      <c r="M50" s="86">
        <v>487</v>
      </c>
      <c r="N50" s="86">
        <v>1047948</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-970283</v>
      </c>
      <c r="D51" s="86">
        <v>-239461</v>
      </c>
      <c r="E51" s="86">
        <v>-183328</v>
      </c>
      <c r="F51" s="86">
        <v>-10920</v>
      </c>
      <c r="G51" s="86">
        <v>-24943</v>
      </c>
      <c r="H51" s="86">
        <v>-33766</v>
      </c>
      <c r="I51" s="86">
        <v>-22901</v>
      </c>
      <c r="J51" s="86">
        <v>-29990</v>
      </c>
      <c r="K51" s="86">
        <v>-18753</v>
      </c>
      <c r="L51" s="86">
        <v>-42056</v>
      </c>
      <c r="M51" s="86">
        <v>-2812</v>
      </c>
      <c r="N51" s="86">
        <v>-544681</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-955692</v>
      </c>
      <c r="D52" s="89">
        <v>-237912</v>
      </c>
      <c r="E52" s="89">
        <v>-170845</v>
      </c>
      <c r="F52" s="89">
        <v>-10137</v>
      </c>
      <c r="G52" s="89">
        <v>-21277</v>
      </c>
      <c r="H52" s="89">
        <v>-29119</v>
      </c>
      <c r="I52" s="89">
        <v>-21026</v>
      </c>
      <c r="J52" s="89">
        <v>-29017</v>
      </c>
      <c r="K52" s="89">
        <v>-18511</v>
      </c>
      <c r="L52" s="89">
        <v>-41759</v>
      </c>
      <c r="M52" s="89">
        <v>-2741</v>
      </c>
      <c r="N52" s="89">
        <v>-544194</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3619</v>
      </c>
      <c r="D53" s="82">
        <v>0</v>
      </c>
      <c r="E53" s="82">
        <v>3619</v>
      </c>
      <c r="F53" s="82">
        <v>0</v>
      </c>
      <c r="G53" s="82">
        <v>1700</v>
      </c>
      <c r="H53" s="82">
        <v>0</v>
      </c>
      <c r="I53" s="82">
        <v>1919</v>
      </c>
      <c r="J53" s="82">
        <v>0</v>
      </c>
      <c r="K53" s="82">
        <v>0</v>
      </c>
      <c r="L53" s="82">
        <v>0</v>
      </c>
      <c r="M53" s="82">
        <v>0</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570</v>
      </c>
      <c r="D54" s="82">
        <v>0</v>
      </c>
      <c r="E54" s="82">
        <v>500</v>
      </c>
      <c r="F54" s="82">
        <v>19</v>
      </c>
      <c r="G54" s="82">
        <v>44</v>
      </c>
      <c r="H54" s="82">
        <v>116</v>
      </c>
      <c r="I54" s="82">
        <v>230</v>
      </c>
      <c r="J54" s="82">
        <v>91</v>
      </c>
      <c r="K54" s="82">
        <v>0</v>
      </c>
      <c r="L54" s="82">
        <v>0</v>
      </c>
      <c r="M54" s="82">
        <v>69</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123.16</v>
      </c>
      <c r="D56" s="83">
        <v>78.36</v>
      </c>
      <c r="E56" s="83">
        <v>62.79</v>
      </c>
      <c r="F56" s="83">
        <v>36.81</v>
      </c>
      <c r="G56" s="83">
        <v>65.78</v>
      </c>
      <c r="H56" s="83">
        <v>76.349999999999994</v>
      </c>
      <c r="I56" s="83">
        <v>95</v>
      </c>
      <c r="J56" s="83">
        <v>48.01</v>
      </c>
      <c r="K56" s="83">
        <v>110.24</v>
      </c>
      <c r="L56" s="83">
        <v>27.31</v>
      </c>
      <c r="M56" s="83">
        <v>7.23</v>
      </c>
      <c r="N56" s="83">
        <v>66.53</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30.04</v>
      </c>
      <c r="D57" s="83">
        <v>9.07</v>
      </c>
      <c r="E57" s="83">
        <v>11.42</v>
      </c>
      <c r="F57" s="83">
        <v>5.54</v>
      </c>
      <c r="G57" s="83">
        <v>10.07</v>
      </c>
      <c r="H57" s="83">
        <v>15.57</v>
      </c>
      <c r="I57" s="83">
        <v>13.09</v>
      </c>
      <c r="J57" s="83">
        <v>12.91</v>
      </c>
      <c r="K57" s="83">
        <v>21.4</v>
      </c>
      <c r="L57" s="83">
        <v>3.75</v>
      </c>
      <c r="M57" s="83">
        <v>0.53</v>
      </c>
      <c r="N57" s="83">
        <v>23.2</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821.46</v>
      </c>
      <c r="D58" s="83">
        <v>991.83</v>
      </c>
      <c r="E58" s="83">
        <v>0</v>
      </c>
      <c r="F58" s="83">
        <v>0</v>
      </c>
      <c r="G58" s="83">
        <v>0</v>
      </c>
      <c r="H58" s="83">
        <v>0</v>
      </c>
      <c r="I58" s="83">
        <v>0</v>
      </c>
      <c r="J58" s="83">
        <v>0</v>
      </c>
      <c r="K58" s="83">
        <v>0</v>
      </c>
      <c r="L58" s="83">
        <v>0</v>
      </c>
      <c r="M58" s="83">
        <v>0</v>
      </c>
      <c r="N58" s="83">
        <v>781.74</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0.04</v>
      </c>
      <c r="D59" s="83">
        <v>0</v>
      </c>
      <c r="E59" s="83">
        <v>0.05</v>
      </c>
      <c r="F59" s="83">
        <v>0.02</v>
      </c>
      <c r="G59" s="83">
        <v>7.0000000000000007E-2</v>
      </c>
      <c r="H59" s="83">
        <v>0.1</v>
      </c>
      <c r="I59" s="83">
        <v>0.11</v>
      </c>
      <c r="J59" s="83">
        <v>7.0000000000000007E-2</v>
      </c>
      <c r="K59" s="83">
        <v>0</v>
      </c>
      <c r="L59" s="83">
        <v>0</v>
      </c>
      <c r="M59" s="83">
        <v>0</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588.98</v>
      </c>
      <c r="D60" s="83">
        <v>556.35</v>
      </c>
      <c r="E60" s="83">
        <v>126.61</v>
      </c>
      <c r="F60" s="83">
        <v>122.68</v>
      </c>
      <c r="G60" s="83">
        <v>124.82</v>
      </c>
      <c r="H60" s="83">
        <v>126.21</v>
      </c>
      <c r="I60" s="83">
        <v>124.37</v>
      </c>
      <c r="J60" s="83">
        <v>121.2</v>
      </c>
      <c r="K60" s="83">
        <v>131.66999999999999</v>
      </c>
      <c r="L60" s="83">
        <v>131.85</v>
      </c>
      <c r="M60" s="83">
        <v>0.72</v>
      </c>
      <c r="N60" s="83">
        <v>469.56</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150.11000000000001</v>
      </c>
      <c r="D61" s="83">
        <v>9.4600000000000009</v>
      </c>
      <c r="E61" s="83">
        <v>57.44</v>
      </c>
      <c r="F61" s="83">
        <v>39.15</v>
      </c>
      <c r="G61" s="83">
        <v>67.06</v>
      </c>
      <c r="H61" s="83">
        <v>71.180000000000007</v>
      </c>
      <c r="I61" s="83">
        <v>93.4</v>
      </c>
      <c r="J61" s="83">
        <v>31.38</v>
      </c>
      <c r="K61" s="83">
        <v>114.59</v>
      </c>
      <c r="L61" s="83">
        <v>17.25</v>
      </c>
      <c r="M61" s="83">
        <v>4.32</v>
      </c>
      <c r="N61" s="83">
        <v>122.9</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1413.59</v>
      </c>
      <c r="D62" s="87">
        <v>1626.15</v>
      </c>
      <c r="E62" s="87">
        <v>143.43</v>
      </c>
      <c r="F62" s="87">
        <v>125.89</v>
      </c>
      <c r="G62" s="87">
        <v>133.68</v>
      </c>
      <c r="H62" s="87">
        <v>147.04</v>
      </c>
      <c r="I62" s="87">
        <v>139.16</v>
      </c>
      <c r="J62" s="87">
        <v>150.81</v>
      </c>
      <c r="K62" s="87">
        <v>148.72</v>
      </c>
      <c r="L62" s="87">
        <v>145.66999999999999</v>
      </c>
      <c r="M62" s="87">
        <v>4.16</v>
      </c>
      <c r="N62" s="87">
        <v>1218.1300000000001</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18.25</v>
      </c>
      <c r="D63" s="83">
        <v>5.45</v>
      </c>
      <c r="E63" s="83">
        <v>19.760000000000002</v>
      </c>
      <c r="F63" s="83">
        <v>15.18</v>
      </c>
      <c r="G63" s="83">
        <v>37.5</v>
      </c>
      <c r="H63" s="83">
        <v>38.71</v>
      </c>
      <c r="I63" s="83">
        <v>26.38</v>
      </c>
      <c r="J63" s="83">
        <v>5.35</v>
      </c>
      <c r="K63" s="83">
        <v>21.13</v>
      </c>
      <c r="L63" s="83">
        <v>1.5</v>
      </c>
      <c r="M63" s="83">
        <v>0.1</v>
      </c>
      <c r="N63" s="83">
        <v>1.41</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15.41</v>
      </c>
      <c r="D64" s="83">
        <v>4.16</v>
      </c>
      <c r="E64" s="83">
        <v>17.96</v>
      </c>
      <c r="F64" s="83">
        <v>12.37</v>
      </c>
      <c r="G64" s="83">
        <v>33.9</v>
      </c>
      <c r="H64" s="83">
        <v>36.92</v>
      </c>
      <c r="I64" s="83">
        <v>25.48</v>
      </c>
      <c r="J64" s="83">
        <v>3.7</v>
      </c>
      <c r="K64" s="83">
        <v>18.14</v>
      </c>
      <c r="L64" s="83">
        <v>0.96</v>
      </c>
      <c r="M64" s="83">
        <v>0.09</v>
      </c>
      <c r="N64" s="83">
        <v>0.02</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1.21</v>
      </c>
      <c r="D66" s="83">
        <v>1.3</v>
      </c>
      <c r="E66" s="83">
        <v>0.41</v>
      </c>
      <c r="F66" s="83">
        <v>0.1</v>
      </c>
      <c r="G66" s="83">
        <v>0.01</v>
      </c>
      <c r="H66" s="83">
        <v>0.38</v>
      </c>
      <c r="I66" s="83">
        <v>1.1299999999999999</v>
      </c>
      <c r="J66" s="83">
        <v>0</v>
      </c>
      <c r="K66" s="83">
        <v>1.8</v>
      </c>
      <c r="L66" s="83">
        <v>0</v>
      </c>
      <c r="M66" s="83">
        <v>0</v>
      </c>
      <c r="N66" s="83">
        <v>0.78</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0.91</v>
      </c>
      <c r="D67" s="83">
        <v>0</v>
      </c>
      <c r="E67" s="83">
        <v>1.1100000000000001</v>
      </c>
      <c r="F67" s="83">
        <v>0</v>
      </c>
      <c r="G67" s="83">
        <v>1.33</v>
      </c>
      <c r="H67" s="83">
        <v>4.93</v>
      </c>
      <c r="I67" s="83">
        <v>0.01</v>
      </c>
      <c r="J67" s="83">
        <v>0.27</v>
      </c>
      <c r="K67" s="83">
        <v>0</v>
      </c>
      <c r="L67" s="83">
        <v>0</v>
      </c>
      <c r="M67" s="83">
        <v>0.01</v>
      </c>
      <c r="N67" s="83">
        <v>0</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18.559999999999999</v>
      </c>
      <c r="D68" s="87">
        <v>6.75</v>
      </c>
      <c r="E68" s="87">
        <v>19.059999999999999</v>
      </c>
      <c r="F68" s="87">
        <v>15.28</v>
      </c>
      <c r="G68" s="87">
        <v>36.19</v>
      </c>
      <c r="H68" s="87">
        <v>34.17</v>
      </c>
      <c r="I68" s="87">
        <v>27.5</v>
      </c>
      <c r="J68" s="87">
        <v>5.07</v>
      </c>
      <c r="K68" s="87">
        <v>22.93</v>
      </c>
      <c r="L68" s="87">
        <v>1.5</v>
      </c>
      <c r="M68" s="87">
        <v>0.09</v>
      </c>
      <c r="N68" s="87">
        <v>2.19</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1432.14</v>
      </c>
      <c r="D69" s="87">
        <v>1632.9</v>
      </c>
      <c r="E69" s="87">
        <v>162.49</v>
      </c>
      <c r="F69" s="87">
        <v>141.16999999999999</v>
      </c>
      <c r="G69" s="87">
        <v>169.87</v>
      </c>
      <c r="H69" s="87">
        <v>181.21</v>
      </c>
      <c r="I69" s="87">
        <v>166.66</v>
      </c>
      <c r="J69" s="87">
        <v>155.88</v>
      </c>
      <c r="K69" s="87">
        <v>171.65</v>
      </c>
      <c r="L69" s="87">
        <v>147.16999999999999</v>
      </c>
      <c r="M69" s="87">
        <v>4.26</v>
      </c>
      <c r="N69" s="87">
        <v>1220.32</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470.31</v>
      </c>
      <c r="D76" s="83">
        <v>448.37</v>
      </c>
      <c r="E76" s="83">
        <v>3.98</v>
      </c>
      <c r="F76" s="83">
        <v>0.36</v>
      </c>
      <c r="G76" s="83">
        <v>2.23</v>
      </c>
      <c r="H76" s="83">
        <v>9.56</v>
      </c>
      <c r="I76" s="83">
        <v>2.13</v>
      </c>
      <c r="J76" s="83">
        <v>6.84</v>
      </c>
      <c r="K76" s="83">
        <v>3.98</v>
      </c>
      <c r="L76" s="83">
        <v>0.52</v>
      </c>
      <c r="M76" s="83">
        <v>0.03</v>
      </c>
      <c r="N76" s="83">
        <v>471.43</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162.94</v>
      </c>
      <c r="D77" s="83">
        <v>171.74</v>
      </c>
      <c r="E77" s="83">
        <v>0.41</v>
      </c>
      <c r="F77" s="83">
        <v>0</v>
      </c>
      <c r="G77" s="83">
        <v>0.09</v>
      </c>
      <c r="H77" s="83">
        <v>0.09</v>
      </c>
      <c r="I77" s="83">
        <v>0.33</v>
      </c>
      <c r="J77" s="83">
        <v>0.24</v>
      </c>
      <c r="K77" s="83">
        <v>1.28</v>
      </c>
      <c r="L77" s="83">
        <v>0.71</v>
      </c>
      <c r="M77" s="83">
        <v>0.23</v>
      </c>
      <c r="N77" s="83">
        <v>160.35</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1.75</v>
      </c>
      <c r="D78" s="83">
        <v>0.46</v>
      </c>
      <c r="E78" s="83">
        <v>1.79</v>
      </c>
      <c r="F78" s="83">
        <v>1.1299999999999999</v>
      </c>
      <c r="G78" s="83">
        <v>1.65</v>
      </c>
      <c r="H78" s="83">
        <v>3.55</v>
      </c>
      <c r="I78" s="83">
        <v>2.14</v>
      </c>
      <c r="J78" s="83">
        <v>1.04</v>
      </c>
      <c r="K78" s="83">
        <v>3.4</v>
      </c>
      <c r="L78" s="83">
        <v>0.24</v>
      </c>
      <c r="M78" s="83">
        <v>0.16</v>
      </c>
      <c r="N78" s="83">
        <v>0.16</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334.86</v>
      </c>
      <c r="D79" s="83">
        <v>233.14</v>
      </c>
      <c r="E79" s="83">
        <v>63.77</v>
      </c>
      <c r="F79" s="83">
        <v>40.119999999999997</v>
      </c>
      <c r="G79" s="83">
        <v>72.63</v>
      </c>
      <c r="H79" s="83">
        <v>82.07</v>
      </c>
      <c r="I79" s="83">
        <v>102.64</v>
      </c>
      <c r="J79" s="83">
        <v>37.75</v>
      </c>
      <c r="K79" s="83">
        <v>121.7</v>
      </c>
      <c r="L79" s="83">
        <v>19.82</v>
      </c>
      <c r="M79" s="83">
        <v>4.5199999999999996</v>
      </c>
      <c r="N79" s="83">
        <v>292.12</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150.11000000000001</v>
      </c>
      <c r="D80" s="83">
        <v>9.4600000000000009</v>
      </c>
      <c r="E80" s="83">
        <v>57.44</v>
      </c>
      <c r="F80" s="83">
        <v>39.15</v>
      </c>
      <c r="G80" s="83">
        <v>67.06</v>
      </c>
      <c r="H80" s="83">
        <v>71.180000000000007</v>
      </c>
      <c r="I80" s="83">
        <v>93.4</v>
      </c>
      <c r="J80" s="83">
        <v>31.38</v>
      </c>
      <c r="K80" s="83">
        <v>114.59</v>
      </c>
      <c r="L80" s="83">
        <v>17.25</v>
      </c>
      <c r="M80" s="83">
        <v>4.32</v>
      </c>
      <c r="N80" s="83">
        <v>122.9</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819.76</v>
      </c>
      <c r="D81" s="87">
        <v>844.25</v>
      </c>
      <c r="E81" s="87">
        <v>12.52</v>
      </c>
      <c r="F81" s="87">
        <v>2.46</v>
      </c>
      <c r="G81" s="87">
        <v>9.5500000000000007</v>
      </c>
      <c r="H81" s="87">
        <v>24.1</v>
      </c>
      <c r="I81" s="87">
        <v>13.84</v>
      </c>
      <c r="J81" s="87">
        <v>14.49</v>
      </c>
      <c r="K81" s="87">
        <v>15.77</v>
      </c>
      <c r="L81" s="87">
        <v>4.04</v>
      </c>
      <c r="M81" s="87">
        <v>0.63</v>
      </c>
      <c r="N81" s="87">
        <v>801.15</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8.93</v>
      </c>
      <c r="D82" s="83">
        <v>1.28</v>
      </c>
      <c r="E82" s="83">
        <v>9.2799999999999994</v>
      </c>
      <c r="F82" s="83">
        <v>5.0999999999999996</v>
      </c>
      <c r="G82" s="83">
        <v>14.53</v>
      </c>
      <c r="H82" s="83">
        <v>14.36</v>
      </c>
      <c r="I82" s="83">
        <v>15.96</v>
      </c>
      <c r="J82" s="83">
        <v>0.45</v>
      </c>
      <c r="K82" s="83">
        <v>20.73</v>
      </c>
      <c r="L82" s="83">
        <v>0.48</v>
      </c>
      <c r="M82" s="83">
        <v>0</v>
      </c>
      <c r="N82" s="83">
        <v>1.43</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1.47</v>
      </c>
      <c r="D84" s="83">
        <v>0.38</v>
      </c>
      <c r="E84" s="83">
        <v>1.33</v>
      </c>
      <c r="F84" s="83">
        <v>0.64</v>
      </c>
      <c r="G84" s="83">
        <v>1.59</v>
      </c>
      <c r="H84" s="83">
        <v>5.1100000000000003</v>
      </c>
      <c r="I84" s="83">
        <v>0.37</v>
      </c>
      <c r="J84" s="83">
        <v>0.32</v>
      </c>
      <c r="K84" s="83">
        <v>0.46</v>
      </c>
      <c r="L84" s="83">
        <v>0.02</v>
      </c>
      <c r="M84" s="83">
        <v>0.01</v>
      </c>
      <c r="N84" s="83">
        <v>0.39</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0.91</v>
      </c>
      <c r="D85" s="83">
        <v>0</v>
      </c>
      <c r="E85" s="83">
        <v>1.1100000000000001</v>
      </c>
      <c r="F85" s="83">
        <v>0</v>
      </c>
      <c r="G85" s="83">
        <v>1.33</v>
      </c>
      <c r="H85" s="83">
        <v>4.93</v>
      </c>
      <c r="I85" s="83">
        <v>0.01</v>
      </c>
      <c r="J85" s="83">
        <v>0.27</v>
      </c>
      <c r="K85" s="83">
        <v>0</v>
      </c>
      <c r="L85" s="83">
        <v>0</v>
      </c>
      <c r="M85" s="83">
        <v>0.01</v>
      </c>
      <c r="N85" s="83">
        <v>0</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9.49</v>
      </c>
      <c r="D86" s="87">
        <v>1.66</v>
      </c>
      <c r="E86" s="87">
        <v>9.5</v>
      </c>
      <c r="F86" s="87">
        <v>5.74</v>
      </c>
      <c r="G86" s="87">
        <v>14.8</v>
      </c>
      <c r="H86" s="87">
        <v>14.55</v>
      </c>
      <c r="I86" s="87">
        <v>16.32</v>
      </c>
      <c r="J86" s="87">
        <v>0.5</v>
      </c>
      <c r="K86" s="87">
        <v>21.19</v>
      </c>
      <c r="L86" s="87">
        <v>0.5</v>
      </c>
      <c r="M86" s="87">
        <v>0</v>
      </c>
      <c r="N86" s="87">
        <v>1.82</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829.24</v>
      </c>
      <c r="D87" s="87">
        <v>845.91</v>
      </c>
      <c r="E87" s="87">
        <v>22.02</v>
      </c>
      <c r="F87" s="87">
        <v>8.1999999999999993</v>
      </c>
      <c r="G87" s="87">
        <v>24.35</v>
      </c>
      <c r="H87" s="87">
        <v>38.64</v>
      </c>
      <c r="I87" s="87">
        <v>30.16</v>
      </c>
      <c r="J87" s="87">
        <v>14.99</v>
      </c>
      <c r="K87" s="87">
        <v>36.96</v>
      </c>
      <c r="L87" s="87">
        <v>4.53</v>
      </c>
      <c r="M87" s="87">
        <v>0.63</v>
      </c>
      <c r="N87" s="87">
        <v>802.97</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-602.9</v>
      </c>
      <c r="D88" s="87">
        <v>-786.99</v>
      </c>
      <c r="E88" s="87">
        <v>-140.47</v>
      </c>
      <c r="F88" s="87">
        <v>-132.97</v>
      </c>
      <c r="G88" s="87">
        <v>-145.52000000000001</v>
      </c>
      <c r="H88" s="87">
        <v>-142.56</v>
      </c>
      <c r="I88" s="87">
        <v>-136.5</v>
      </c>
      <c r="J88" s="87">
        <v>-140.88999999999999</v>
      </c>
      <c r="K88" s="87">
        <v>-134.69</v>
      </c>
      <c r="L88" s="87">
        <v>-142.63999999999999</v>
      </c>
      <c r="M88" s="87">
        <v>-3.63</v>
      </c>
      <c r="N88" s="87">
        <v>-417.35</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-593.83000000000004</v>
      </c>
      <c r="D89" s="90">
        <v>-781.9</v>
      </c>
      <c r="E89" s="90">
        <v>-130.91</v>
      </c>
      <c r="F89" s="90">
        <v>-123.43</v>
      </c>
      <c r="G89" s="90">
        <v>-124.13</v>
      </c>
      <c r="H89" s="90">
        <v>-122.94</v>
      </c>
      <c r="I89" s="90">
        <v>-125.33</v>
      </c>
      <c r="J89" s="90">
        <v>-136.31</v>
      </c>
      <c r="K89" s="90">
        <v>-132.96</v>
      </c>
      <c r="L89" s="90">
        <v>-141.63</v>
      </c>
      <c r="M89" s="90">
        <v>-3.54</v>
      </c>
      <c r="N89" s="90">
        <v>-416.98</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2.25</v>
      </c>
      <c r="D90" s="83">
        <v>0</v>
      </c>
      <c r="E90" s="83">
        <v>2.77</v>
      </c>
      <c r="F90" s="83">
        <v>0</v>
      </c>
      <c r="G90" s="83">
        <v>9.92</v>
      </c>
      <c r="H90" s="83">
        <v>0</v>
      </c>
      <c r="I90" s="83">
        <v>11.44</v>
      </c>
      <c r="J90" s="83">
        <v>0</v>
      </c>
      <c r="K90" s="83">
        <v>0</v>
      </c>
      <c r="L90" s="83">
        <v>0</v>
      </c>
      <c r="M90" s="83">
        <v>0</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0.35</v>
      </c>
      <c r="D91" s="83">
        <v>0</v>
      </c>
      <c r="E91" s="83">
        <v>0.38</v>
      </c>
      <c r="F91" s="83">
        <v>0.24</v>
      </c>
      <c r="G91" s="83">
        <v>0.26</v>
      </c>
      <c r="H91" s="83">
        <v>0.49</v>
      </c>
      <c r="I91" s="83">
        <v>1.37</v>
      </c>
      <c r="J91" s="83">
        <v>0.43</v>
      </c>
      <c r="K91" s="83">
        <v>0</v>
      </c>
      <c r="L91" s="83">
        <v>0</v>
      </c>
      <c r="M91" s="83">
        <v>0.09</v>
      </c>
      <c r="N91" s="83">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44" t="s">
        <v>100</v>
      </c>
      <c r="B2" s="227"/>
      <c r="C2" s="220" t="s">
        <v>201</v>
      </c>
      <c r="D2" s="232"/>
      <c r="E2" s="232"/>
      <c r="F2" s="232"/>
      <c r="G2" s="232"/>
      <c r="H2" s="232"/>
      <c r="I2" s="232" t="s">
        <v>201</v>
      </c>
      <c r="J2" s="232"/>
      <c r="K2" s="232"/>
      <c r="L2" s="232"/>
      <c r="M2" s="232"/>
      <c r="N2" s="232"/>
      <c r="O2" s="105"/>
      <c r="P2" s="105"/>
      <c r="Q2" s="105"/>
      <c r="R2" s="105"/>
      <c r="S2" s="105"/>
      <c r="T2" s="105"/>
      <c r="U2" s="105"/>
      <c r="V2" s="105"/>
      <c r="W2" s="105"/>
      <c r="X2" s="105"/>
      <c r="Y2" s="105"/>
      <c r="Z2" s="105"/>
      <c r="AA2" s="105"/>
    </row>
    <row r="3" spans="1:27" s="76" customFormat="1" ht="15" customHeight="1">
      <c r="A3" s="244" t="s">
        <v>206</v>
      </c>
      <c r="B3" s="227"/>
      <c r="C3" s="220" t="s">
        <v>213</v>
      </c>
      <c r="D3" s="232"/>
      <c r="E3" s="232"/>
      <c r="F3" s="232"/>
      <c r="G3" s="232"/>
      <c r="H3" s="232"/>
      <c r="I3" s="232" t="s">
        <v>213</v>
      </c>
      <c r="J3" s="232"/>
      <c r="K3" s="232"/>
      <c r="L3" s="232"/>
      <c r="M3" s="232"/>
      <c r="N3" s="232"/>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68627</v>
      </c>
      <c r="D19" s="82">
        <v>12834</v>
      </c>
      <c r="E19" s="82">
        <v>5741</v>
      </c>
      <c r="F19" s="82">
        <v>1</v>
      </c>
      <c r="G19" s="82">
        <v>4</v>
      </c>
      <c r="H19" s="82">
        <v>42</v>
      </c>
      <c r="I19" s="82">
        <v>730</v>
      </c>
      <c r="J19" s="82">
        <v>1542</v>
      </c>
      <c r="K19" s="82">
        <v>943</v>
      </c>
      <c r="L19" s="82">
        <v>2479</v>
      </c>
      <c r="M19" s="82">
        <v>1698</v>
      </c>
      <c r="N19" s="82">
        <v>48354</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32836</v>
      </c>
      <c r="D20" s="82">
        <v>2374</v>
      </c>
      <c r="E20" s="82">
        <v>791</v>
      </c>
      <c r="F20" s="82">
        <v>7</v>
      </c>
      <c r="G20" s="82">
        <v>22</v>
      </c>
      <c r="H20" s="82">
        <v>74</v>
      </c>
      <c r="I20" s="82">
        <v>63</v>
      </c>
      <c r="J20" s="82">
        <v>120</v>
      </c>
      <c r="K20" s="82">
        <v>312</v>
      </c>
      <c r="L20" s="82">
        <v>192</v>
      </c>
      <c r="M20" s="82">
        <v>85</v>
      </c>
      <c r="N20" s="82">
        <v>29586</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1071259</v>
      </c>
      <c r="D21" s="82">
        <v>223260</v>
      </c>
      <c r="E21" s="82">
        <v>0</v>
      </c>
      <c r="F21" s="82">
        <v>0</v>
      </c>
      <c r="G21" s="82">
        <v>0</v>
      </c>
      <c r="H21" s="82">
        <v>0</v>
      </c>
      <c r="I21" s="82">
        <v>0</v>
      </c>
      <c r="J21" s="82">
        <v>0</v>
      </c>
      <c r="K21" s="82">
        <v>0</v>
      </c>
      <c r="L21" s="82">
        <v>0</v>
      </c>
      <c r="M21" s="82">
        <v>0</v>
      </c>
      <c r="N21" s="82">
        <v>847998</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1</v>
      </c>
      <c r="D22" s="82">
        <v>0</v>
      </c>
      <c r="E22" s="82">
        <v>1</v>
      </c>
      <c r="F22" s="82">
        <v>0</v>
      </c>
      <c r="G22" s="82">
        <v>0</v>
      </c>
      <c r="H22" s="82">
        <v>0</v>
      </c>
      <c r="I22" s="82">
        <v>0</v>
      </c>
      <c r="J22" s="82">
        <v>0</v>
      </c>
      <c r="K22" s="82">
        <v>0</v>
      </c>
      <c r="L22" s="82">
        <v>1</v>
      </c>
      <c r="M22" s="82">
        <v>1</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55360</v>
      </c>
      <c r="D23" s="82">
        <v>17535</v>
      </c>
      <c r="E23" s="82">
        <v>2505</v>
      </c>
      <c r="F23" s="82">
        <v>8</v>
      </c>
      <c r="G23" s="82">
        <v>31</v>
      </c>
      <c r="H23" s="82">
        <v>79</v>
      </c>
      <c r="I23" s="82">
        <v>224</v>
      </c>
      <c r="J23" s="82">
        <v>553</v>
      </c>
      <c r="K23" s="82">
        <v>754</v>
      </c>
      <c r="L23" s="82">
        <v>855</v>
      </c>
      <c r="M23" s="82">
        <v>132</v>
      </c>
      <c r="N23" s="82">
        <v>35188</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3325</v>
      </c>
      <c r="D24" s="82">
        <v>726</v>
      </c>
      <c r="E24" s="82">
        <v>1914</v>
      </c>
      <c r="F24" s="82">
        <v>0</v>
      </c>
      <c r="G24" s="82">
        <v>0</v>
      </c>
      <c r="H24" s="82">
        <v>2</v>
      </c>
      <c r="I24" s="82">
        <v>0</v>
      </c>
      <c r="J24" s="82">
        <v>14</v>
      </c>
      <c r="K24" s="82">
        <v>1865</v>
      </c>
      <c r="L24" s="82">
        <v>33</v>
      </c>
      <c r="M24" s="82">
        <v>122</v>
      </c>
      <c r="N24" s="82">
        <v>564</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1224758</v>
      </c>
      <c r="D25" s="86">
        <v>255278</v>
      </c>
      <c r="E25" s="86">
        <v>7124</v>
      </c>
      <c r="F25" s="86">
        <v>16</v>
      </c>
      <c r="G25" s="86">
        <v>57</v>
      </c>
      <c r="H25" s="86">
        <v>193</v>
      </c>
      <c r="I25" s="86">
        <v>1017</v>
      </c>
      <c r="J25" s="86">
        <v>2202</v>
      </c>
      <c r="K25" s="86">
        <v>145</v>
      </c>
      <c r="L25" s="86">
        <v>3494</v>
      </c>
      <c r="M25" s="86">
        <v>1794</v>
      </c>
      <c r="N25" s="86">
        <v>960563</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1448</v>
      </c>
      <c r="D26" s="82">
        <v>0</v>
      </c>
      <c r="E26" s="82">
        <v>1088</v>
      </c>
      <c r="F26" s="82">
        <v>0</v>
      </c>
      <c r="G26" s="82">
        <v>0</v>
      </c>
      <c r="H26" s="82">
        <v>0</v>
      </c>
      <c r="I26" s="82">
        <v>1088</v>
      </c>
      <c r="J26" s="82">
        <v>0</v>
      </c>
      <c r="K26" s="82">
        <v>0</v>
      </c>
      <c r="L26" s="82">
        <v>0</v>
      </c>
      <c r="M26" s="82">
        <v>0</v>
      </c>
      <c r="N26" s="82">
        <v>360</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1118</v>
      </c>
      <c r="D27" s="82">
        <v>0</v>
      </c>
      <c r="E27" s="82">
        <v>1087</v>
      </c>
      <c r="F27" s="82">
        <v>0</v>
      </c>
      <c r="G27" s="82">
        <v>0</v>
      </c>
      <c r="H27" s="82">
        <v>0</v>
      </c>
      <c r="I27" s="82">
        <v>1087</v>
      </c>
      <c r="J27" s="82">
        <v>0</v>
      </c>
      <c r="K27" s="82">
        <v>0</v>
      </c>
      <c r="L27" s="82">
        <v>0</v>
      </c>
      <c r="M27" s="82">
        <v>0</v>
      </c>
      <c r="N27" s="82">
        <v>30</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407</v>
      </c>
      <c r="D29" s="82">
        <v>173</v>
      </c>
      <c r="E29" s="82">
        <v>0</v>
      </c>
      <c r="F29" s="82">
        <v>0</v>
      </c>
      <c r="G29" s="82">
        <v>0</v>
      </c>
      <c r="H29" s="82">
        <v>0</v>
      </c>
      <c r="I29" s="82">
        <v>0</v>
      </c>
      <c r="J29" s="82">
        <v>0</v>
      </c>
      <c r="K29" s="82">
        <v>0</v>
      </c>
      <c r="L29" s="82">
        <v>0</v>
      </c>
      <c r="M29" s="82">
        <v>0</v>
      </c>
      <c r="N29" s="82">
        <v>235</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1855</v>
      </c>
      <c r="D31" s="86">
        <v>173</v>
      </c>
      <c r="E31" s="86">
        <v>1088</v>
      </c>
      <c r="F31" s="86">
        <v>0</v>
      </c>
      <c r="G31" s="86">
        <v>0</v>
      </c>
      <c r="H31" s="86">
        <v>0</v>
      </c>
      <c r="I31" s="86">
        <v>1088</v>
      </c>
      <c r="J31" s="86">
        <v>0</v>
      </c>
      <c r="K31" s="86">
        <v>0</v>
      </c>
      <c r="L31" s="86">
        <v>0</v>
      </c>
      <c r="M31" s="86">
        <v>0</v>
      </c>
      <c r="N31" s="86">
        <v>594</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1226613</v>
      </c>
      <c r="D32" s="86">
        <v>255450</v>
      </c>
      <c r="E32" s="86">
        <v>8212</v>
      </c>
      <c r="F32" s="86">
        <v>16</v>
      </c>
      <c r="G32" s="86">
        <v>57</v>
      </c>
      <c r="H32" s="86">
        <v>193</v>
      </c>
      <c r="I32" s="86">
        <v>2104</v>
      </c>
      <c r="J32" s="86">
        <v>2202</v>
      </c>
      <c r="K32" s="86">
        <v>145</v>
      </c>
      <c r="L32" s="86">
        <v>3495</v>
      </c>
      <c r="M32" s="86">
        <v>1794</v>
      </c>
      <c r="N32" s="86">
        <v>961157</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385878</v>
      </c>
      <c r="D39" s="82">
        <v>65507</v>
      </c>
      <c r="E39" s="82">
        <v>142</v>
      </c>
      <c r="F39" s="82">
        <v>0</v>
      </c>
      <c r="G39" s="82">
        <v>0</v>
      </c>
      <c r="H39" s="82">
        <v>0</v>
      </c>
      <c r="I39" s="82">
        <v>0</v>
      </c>
      <c r="J39" s="82">
        <v>11</v>
      </c>
      <c r="K39" s="82">
        <v>30</v>
      </c>
      <c r="L39" s="82">
        <v>101</v>
      </c>
      <c r="M39" s="82">
        <v>0</v>
      </c>
      <c r="N39" s="82">
        <v>320229</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260353</v>
      </c>
      <c r="D40" s="82">
        <v>51946</v>
      </c>
      <c r="E40" s="82">
        <v>12</v>
      </c>
      <c r="F40" s="82">
        <v>0</v>
      </c>
      <c r="G40" s="82">
        <v>12</v>
      </c>
      <c r="H40" s="82">
        <v>0</v>
      </c>
      <c r="I40" s="82">
        <v>0</v>
      </c>
      <c r="J40" s="82">
        <v>0</v>
      </c>
      <c r="K40" s="82">
        <v>0</v>
      </c>
      <c r="L40" s="82">
        <v>0</v>
      </c>
      <c r="M40" s="82">
        <v>0</v>
      </c>
      <c r="N40" s="82">
        <v>208395</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144</v>
      </c>
      <c r="D41" s="82">
        <v>37</v>
      </c>
      <c r="E41" s="82">
        <v>78</v>
      </c>
      <c r="F41" s="82">
        <v>1</v>
      </c>
      <c r="G41" s="82">
        <v>0</v>
      </c>
      <c r="H41" s="82">
        <v>2</v>
      </c>
      <c r="I41" s="82">
        <v>3</v>
      </c>
      <c r="J41" s="82">
        <v>8</v>
      </c>
      <c r="K41" s="82">
        <v>63</v>
      </c>
      <c r="L41" s="82">
        <v>1</v>
      </c>
      <c r="M41" s="82">
        <v>16</v>
      </c>
      <c r="N41" s="82">
        <v>13</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261146</v>
      </c>
      <c r="D42" s="82">
        <v>62441</v>
      </c>
      <c r="E42" s="82">
        <v>2554</v>
      </c>
      <c r="F42" s="82">
        <v>1</v>
      </c>
      <c r="G42" s="82">
        <v>7</v>
      </c>
      <c r="H42" s="82">
        <v>257</v>
      </c>
      <c r="I42" s="82">
        <v>40</v>
      </c>
      <c r="J42" s="82">
        <v>89</v>
      </c>
      <c r="K42" s="82">
        <v>2021</v>
      </c>
      <c r="L42" s="82">
        <v>139</v>
      </c>
      <c r="M42" s="82">
        <v>126</v>
      </c>
      <c r="N42" s="82">
        <v>196024</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3325</v>
      </c>
      <c r="D43" s="82">
        <v>726</v>
      </c>
      <c r="E43" s="82">
        <v>1914</v>
      </c>
      <c r="F43" s="82">
        <v>0</v>
      </c>
      <c r="G43" s="82">
        <v>0</v>
      </c>
      <c r="H43" s="82">
        <v>2</v>
      </c>
      <c r="I43" s="82">
        <v>0</v>
      </c>
      <c r="J43" s="82">
        <v>14</v>
      </c>
      <c r="K43" s="82">
        <v>1865</v>
      </c>
      <c r="L43" s="82">
        <v>33</v>
      </c>
      <c r="M43" s="82">
        <v>122</v>
      </c>
      <c r="N43" s="82">
        <v>564</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904196</v>
      </c>
      <c r="D44" s="86">
        <v>179206</v>
      </c>
      <c r="E44" s="86">
        <v>872</v>
      </c>
      <c r="F44" s="86">
        <v>2</v>
      </c>
      <c r="G44" s="86">
        <v>18</v>
      </c>
      <c r="H44" s="86">
        <v>257</v>
      </c>
      <c r="I44" s="86">
        <v>43</v>
      </c>
      <c r="J44" s="86">
        <v>94</v>
      </c>
      <c r="K44" s="86">
        <v>250</v>
      </c>
      <c r="L44" s="86">
        <v>208</v>
      </c>
      <c r="M44" s="86">
        <v>20</v>
      </c>
      <c r="N44" s="86">
        <v>724097</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677</v>
      </c>
      <c r="D45" s="82">
        <v>0</v>
      </c>
      <c r="E45" s="82">
        <v>418</v>
      </c>
      <c r="F45" s="82">
        <v>0</v>
      </c>
      <c r="G45" s="82">
        <v>0</v>
      </c>
      <c r="H45" s="82">
        <v>0</v>
      </c>
      <c r="I45" s="82">
        <v>414</v>
      </c>
      <c r="J45" s="82">
        <v>0</v>
      </c>
      <c r="K45" s="82">
        <v>0</v>
      </c>
      <c r="L45" s="82">
        <v>4</v>
      </c>
      <c r="M45" s="82">
        <v>0</v>
      </c>
      <c r="N45" s="82">
        <v>259</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228</v>
      </c>
      <c r="D47" s="82">
        <v>115</v>
      </c>
      <c r="E47" s="82">
        <v>6</v>
      </c>
      <c r="F47" s="82">
        <v>0</v>
      </c>
      <c r="G47" s="82">
        <v>0</v>
      </c>
      <c r="H47" s="82">
        <v>0</v>
      </c>
      <c r="I47" s="82">
        <v>0</v>
      </c>
      <c r="J47" s="82">
        <v>6</v>
      </c>
      <c r="K47" s="82">
        <v>0</v>
      </c>
      <c r="L47" s="82">
        <v>0</v>
      </c>
      <c r="M47" s="82">
        <v>0</v>
      </c>
      <c r="N47" s="82">
        <v>106</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905</v>
      </c>
      <c r="D49" s="86">
        <v>115</v>
      </c>
      <c r="E49" s="86">
        <v>424</v>
      </c>
      <c r="F49" s="86">
        <v>0</v>
      </c>
      <c r="G49" s="86">
        <v>0</v>
      </c>
      <c r="H49" s="86">
        <v>0</v>
      </c>
      <c r="I49" s="86">
        <v>414</v>
      </c>
      <c r="J49" s="86">
        <v>6</v>
      </c>
      <c r="K49" s="86">
        <v>0</v>
      </c>
      <c r="L49" s="86">
        <v>4</v>
      </c>
      <c r="M49" s="86">
        <v>0</v>
      </c>
      <c r="N49" s="86">
        <v>365</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905100</v>
      </c>
      <c r="D50" s="86">
        <v>179322</v>
      </c>
      <c r="E50" s="86">
        <v>1297</v>
      </c>
      <c r="F50" s="86">
        <v>2</v>
      </c>
      <c r="G50" s="86">
        <v>18</v>
      </c>
      <c r="H50" s="86">
        <v>257</v>
      </c>
      <c r="I50" s="86">
        <v>457</v>
      </c>
      <c r="J50" s="86">
        <v>101</v>
      </c>
      <c r="K50" s="86">
        <v>250</v>
      </c>
      <c r="L50" s="86">
        <v>213</v>
      </c>
      <c r="M50" s="86">
        <v>20</v>
      </c>
      <c r="N50" s="86">
        <v>724462</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-321512</v>
      </c>
      <c r="D51" s="86">
        <v>-76128</v>
      </c>
      <c r="E51" s="86">
        <v>-6915</v>
      </c>
      <c r="F51" s="86">
        <v>-14</v>
      </c>
      <c r="G51" s="86">
        <v>-38</v>
      </c>
      <c r="H51" s="86">
        <v>64</v>
      </c>
      <c r="I51" s="86">
        <v>-1648</v>
      </c>
      <c r="J51" s="86">
        <v>-2101</v>
      </c>
      <c r="K51" s="86">
        <v>105</v>
      </c>
      <c r="L51" s="86">
        <v>-3282</v>
      </c>
      <c r="M51" s="86">
        <v>-1774</v>
      </c>
      <c r="N51" s="86">
        <v>-236695</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-320562</v>
      </c>
      <c r="D52" s="89">
        <v>-76071</v>
      </c>
      <c r="E52" s="89">
        <v>-6252</v>
      </c>
      <c r="F52" s="89">
        <v>-14</v>
      </c>
      <c r="G52" s="89">
        <v>-38</v>
      </c>
      <c r="H52" s="89">
        <v>64</v>
      </c>
      <c r="I52" s="89">
        <v>-974</v>
      </c>
      <c r="J52" s="89">
        <v>-2107</v>
      </c>
      <c r="K52" s="89">
        <v>105</v>
      </c>
      <c r="L52" s="89">
        <v>-3286</v>
      </c>
      <c r="M52" s="89">
        <v>-1774</v>
      </c>
      <c r="N52" s="89">
        <v>-236466</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0</v>
      </c>
      <c r="D53" s="82">
        <v>0</v>
      </c>
      <c r="E53" s="82">
        <v>0</v>
      </c>
      <c r="F53" s="82">
        <v>0</v>
      </c>
      <c r="G53" s="82">
        <v>0</v>
      </c>
      <c r="H53" s="82">
        <v>0</v>
      </c>
      <c r="I53" s="82">
        <v>0</v>
      </c>
      <c r="J53" s="82">
        <v>0</v>
      </c>
      <c r="K53" s="82">
        <v>0</v>
      </c>
      <c r="L53" s="82">
        <v>0</v>
      </c>
      <c r="M53" s="82">
        <v>0</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69</v>
      </c>
      <c r="D54" s="82">
        <v>0</v>
      </c>
      <c r="E54" s="82">
        <v>0</v>
      </c>
      <c r="F54" s="82">
        <v>0</v>
      </c>
      <c r="G54" s="82">
        <v>0</v>
      </c>
      <c r="H54" s="82">
        <v>0</v>
      </c>
      <c r="I54" s="82">
        <v>0</v>
      </c>
      <c r="J54" s="82">
        <v>0</v>
      </c>
      <c r="K54" s="82">
        <v>0</v>
      </c>
      <c r="L54" s="82">
        <v>0</v>
      </c>
      <c r="M54" s="82">
        <v>69</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42.64</v>
      </c>
      <c r="D56" s="83">
        <v>42.18</v>
      </c>
      <c r="E56" s="83">
        <v>4.4000000000000004</v>
      </c>
      <c r="F56" s="83">
        <v>0.02</v>
      </c>
      <c r="G56" s="83">
        <v>0.02</v>
      </c>
      <c r="H56" s="83">
        <v>0.18</v>
      </c>
      <c r="I56" s="83">
        <v>4.3499999999999996</v>
      </c>
      <c r="J56" s="83">
        <v>7.24</v>
      </c>
      <c r="K56" s="83">
        <v>6.78</v>
      </c>
      <c r="L56" s="83">
        <v>8.41</v>
      </c>
      <c r="M56" s="83">
        <v>2.19</v>
      </c>
      <c r="N56" s="83">
        <v>37.049999999999997</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20.399999999999999</v>
      </c>
      <c r="D57" s="83">
        <v>7.8</v>
      </c>
      <c r="E57" s="83">
        <v>0.61</v>
      </c>
      <c r="F57" s="83">
        <v>0.08</v>
      </c>
      <c r="G57" s="83">
        <v>0.13</v>
      </c>
      <c r="H57" s="83">
        <v>0.31</v>
      </c>
      <c r="I57" s="83">
        <v>0.37</v>
      </c>
      <c r="J57" s="83">
        <v>0.56999999999999995</v>
      </c>
      <c r="K57" s="83">
        <v>2.2400000000000002</v>
      </c>
      <c r="L57" s="83">
        <v>0.65</v>
      </c>
      <c r="M57" s="83">
        <v>0.11</v>
      </c>
      <c r="N57" s="83">
        <v>22.67</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665.64</v>
      </c>
      <c r="D58" s="83">
        <v>733.75</v>
      </c>
      <c r="E58" s="83">
        <v>0</v>
      </c>
      <c r="F58" s="83">
        <v>0</v>
      </c>
      <c r="G58" s="83">
        <v>0</v>
      </c>
      <c r="H58" s="83">
        <v>0</v>
      </c>
      <c r="I58" s="83">
        <v>0</v>
      </c>
      <c r="J58" s="83">
        <v>0</v>
      </c>
      <c r="K58" s="83">
        <v>0</v>
      </c>
      <c r="L58" s="83">
        <v>0</v>
      </c>
      <c r="M58" s="83">
        <v>0</v>
      </c>
      <c r="N58" s="83">
        <v>649.76</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v>
      </c>
      <c r="D59" s="83">
        <v>0</v>
      </c>
      <c r="E59" s="83">
        <v>0</v>
      </c>
      <c r="F59" s="83">
        <v>0</v>
      </c>
      <c r="G59" s="83">
        <v>0</v>
      </c>
      <c r="H59" s="83">
        <v>0</v>
      </c>
      <c r="I59" s="83">
        <v>0</v>
      </c>
      <c r="J59" s="83">
        <v>0</v>
      </c>
      <c r="K59" s="83">
        <v>0</v>
      </c>
      <c r="L59" s="83">
        <v>0</v>
      </c>
      <c r="M59" s="83">
        <v>0</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34.4</v>
      </c>
      <c r="D60" s="83">
        <v>57.63</v>
      </c>
      <c r="E60" s="83">
        <v>1.92</v>
      </c>
      <c r="F60" s="83">
        <v>0.1</v>
      </c>
      <c r="G60" s="83">
        <v>0.18</v>
      </c>
      <c r="H60" s="83">
        <v>0.33</v>
      </c>
      <c r="I60" s="83">
        <v>1.34</v>
      </c>
      <c r="J60" s="83">
        <v>2.6</v>
      </c>
      <c r="K60" s="83">
        <v>5.42</v>
      </c>
      <c r="L60" s="83">
        <v>2.9</v>
      </c>
      <c r="M60" s="83">
        <v>0.17</v>
      </c>
      <c r="N60" s="83">
        <v>26.96</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2.0699999999999998</v>
      </c>
      <c r="D61" s="83">
        <v>2.38</v>
      </c>
      <c r="E61" s="83">
        <v>1.47</v>
      </c>
      <c r="F61" s="83">
        <v>0</v>
      </c>
      <c r="G61" s="83">
        <v>0</v>
      </c>
      <c r="H61" s="83">
        <v>0.01</v>
      </c>
      <c r="I61" s="83">
        <v>0</v>
      </c>
      <c r="J61" s="83">
        <v>0.06</v>
      </c>
      <c r="K61" s="83">
        <v>13.39</v>
      </c>
      <c r="L61" s="83">
        <v>0.11</v>
      </c>
      <c r="M61" s="83">
        <v>0.16</v>
      </c>
      <c r="N61" s="83">
        <v>0.43</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761.02</v>
      </c>
      <c r="D62" s="87">
        <v>838.97</v>
      </c>
      <c r="E62" s="87">
        <v>5.46</v>
      </c>
      <c r="F62" s="87">
        <v>0.2</v>
      </c>
      <c r="G62" s="87">
        <v>0.33</v>
      </c>
      <c r="H62" s="87">
        <v>0.82</v>
      </c>
      <c r="I62" s="87">
        <v>6.06</v>
      </c>
      <c r="J62" s="87">
        <v>10.34</v>
      </c>
      <c r="K62" s="87">
        <v>1.04</v>
      </c>
      <c r="L62" s="87">
        <v>11.85</v>
      </c>
      <c r="M62" s="87">
        <v>2.31</v>
      </c>
      <c r="N62" s="87">
        <v>736.01</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0.9</v>
      </c>
      <c r="D63" s="83">
        <v>0</v>
      </c>
      <c r="E63" s="83">
        <v>0.83</v>
      </c>
      <c r="F63" s="83">
        <v>0</v>
      </c>
      <c r="G63" s="83">
        <v>0</v>
      </c>
      <c r="H63" s="83">
        <v>0</v>
      </c>
      <c r="I63" s="83">
        <v>6.48</v>
      </c>
      <c r="J63" s="83">
        <v>0</v>
      </c>
      <c r="K63" s="83">
        <v>0</v>
      </c>
      <c r="L63" s="83">
        <v>0</v>
      </c>
      <c r="M63" s="83">
        <v>0</v>
      </c>
      <c r="N63" s="83">
        <v>0.28000000000000003</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0.69</v>
      </c>
      <c r="D64" s="83">
        <v>0</v>
      </c>
      <c r="E64" s="83">
        <v>0.83</v>
      </c>
      <c r="F64" s="83">
        <v>0</v>
      </c>
      <c r="G64" s="83">
        <v>0</v>
      </c>
      <c r="H64" s="83">
        <v>0</v>
      </c>
      <c r="I64" s="83">
        <v>6.48</v>
      </c>
      <c r="J64" s="83">
        <v>0</v>
      </c>
      <c r="K64" s="83">
        <v>0</v>
      </c>
      <c r="L64" s="83">
        <v>0</v>
      </c>
      <c r="M64" s="83">
        <v>0</v>
      </c>
      <c r="N64" s="83">
        <v>0.02</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0.25</v>
      </c>
      <c r="D66" s="83">
        <v>0.56999999999999995</v>
      </c>
      <c r="E66" s="83">
        <v>0</v>
      </c>
      <c r="F66" s="83">
        <v>0</v>
      </c>
      <c r="G66" s="83">
        <v>0</v>
      </c>
      <c r="H66" s="83">
        <v>0</v>
      </c>
      <c r="I66" s="83">
        <v>0</v>
      </c>
      <c r="J66" s="83">
        <v>0</v>
      </c>
      <c r="K66" s="83">
        <v>0</v>
      </c>
      <c r="L66" s="83">
        <v>0</v>
      </c>
      <c r="M66" s="83">
        <v>0</v>
      </c>
      <c r="N66" s="83">
        <v>0.18</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1.1499999999999999</v>
      </c>
      <c r="D68" s="87">
        <v>0.56999999999999995</v>
      </c>
      <c r="E68" s="87">
        <v>0.83</v>
      </c>
      <c r="F68" s="87">
        <v>0</v>
      </c>
      <c r="G68" s="87">
        <v>0</v>
      </c>
      <c r="H68" s="87">
        <v>0</v>
      </c>
      <c r="I68" s="87">
        <v>6.48</v>
      </c>
      <c r="J68" s="87">
        <v>0</v>
      </c>
      <c r="K68" s="87">
        <v>0</v>
      </c>
      <c r="L68" s="87">
        <v>0</v>
      </c>
      <c r="M68" s="87">
        <v>0</v>
      </c>
      <c r="N68" s="87">
        <v>0.46</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762.17</v>
      </c>
      <c r="D69" s="87">
        <v>839.54</v>
      </c>
      <c r="E69" s="87">
        <v>6.29</v>
      </c>
      <c r="F69" s="87">
        <v>0.2</v>
      </c>
      <c r="G69" s="87">
        <v>0.33</v>
      </c>
      <c r="H69" s="87">
        <v>0.82</v>
      </c>
      <c r="I69" s="87">
        <v>12.54</v>
      </c>
      <c r="J69" s="87">
        <v>10.34</v>
      </c>
      <c r="K69" s="87">
        <v>1.04</v>
      </c>
      <c r="L69" s="87">
        <v>11.85</v>
      </c>
      <c r="M69" s="87">
        <v>2.31</v>
      </c>
      <c r="N69" s="87">
        <v>736.47</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239.77</v>
      </c>
      <c r="D76" s="83">
        <v>215.29</v>
      </c>
      <c r="E76" s="83">
        <v>0.11</v>
      </c>
      <c r="F76" s="83">
        <v>0</v>
      </c>
      <c r="G76" s="83">
        <v>0</v>
      </c>
      <c r="H76" s="83">
        <v>0</v>
      </c>
      <c r="I76" s="83">
        <v>0</v>
      </c>
      <c r="J76" s="83">
        <v>0.05</v>
      </c>
      <c r="K76" s="83">
        <v>0.22</v>
      </c>
      <c r="L76" s="83">
        <v>0.34</v>
      </c>
      <c r="M76" s="83">
        <v>0</v>
      </c>
      <c r="N76" s="83">
        <v>245.37</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161.77000000000001</v>
      </c>
      <c r="D77" s="83">
        <v>170.72</v>
      </c>
      <c r="E77" s="83">
        <v>0.01</v>
      </c>
      <c r="F77" s="83">
        <v>0</v>
      </c>
      <c r="G77" s="83">
        <v>7.0000000000000007E-2</v>
      </c>
      <c r="H77" s="83">
        <v>0</v>
      </c>
      <c r="I77" s="83">
        <v>0</v>
      </c>
      <c r="J77" s="83">
        <v>0</v>
      </c>
      <c r="K77" s="83">
        <v>0</v>
      </c>
      <c r="L77" s="83">
        <v>0</v>
      </c>
      <c r="M77" s="83">
        <v>0</v>
      </c>
      <c r="N77" s="83">
        <v>159.68</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0.09</v>
      </c>
      <c r="D78" s="83">
        <v>0.12</v>
      </c>
      <c r="E78" s="83">
        <v>0.06</v>
      </c>
      <c r="F78" s="83">
        <v>0.01</v>
      </c>
      <c r="G78" s="83">
        <v>0</v>
      </c>
      <c r="H78" s="83">
        <v>0.01</v>
      </c>
      <c r="I78" s="83">
        <v>0.02</v>
      </c>
      <c r="J78" s="83">
        <v>0.04</v>
      </c>
      <c r="K78" s="83">
        <v>0.46</v>
      </c>
      <c r="L78" s="83">
        <v>0</v>
      </c>
      <c r="M78" s="83">
        <v>0.02</v>
      </c>
      <c r="N78" s="83">
        <v>0.01</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162.27000000000001</v>
      </c>
      <c r="D79" s="83">
        <v>205.21</v>
      </c>
      <c r="E79" s="83">
        <v>1.96</v>
      </c>
      <c r="F79" s="83">
        <v>0.02</v>
      </c>
      <c r="G79" s="83">
        <v>0.04</v>
      </c>
      <c r="H79" s="83">
        <v>1.08</v>
      </c>
      <c r="I79" s="83">
        <v>0.24</v>
      </c>
      <c r="J79" s="83">
        <v>0.42</v>
      </c>
      <c r="K79" s="83">
        <v>14.52</v>
      </c>
      <c r="L79" s="83">
        <v>0.47</v>
      </c>
      <c r="M79" s="83">
        <v>0.16</v>
      </c>
      <c r="N79" s="83">
        <v>150.19999999999999</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2.0699999999999998</v>
      </c>
      <c r="D80" s="83">
        <v>2.38</v>
      </c>
      <c r="E80" s="83">
        <v>1.47</v>
      </c>
      <c r="F80" s="83">
        <v>0</v>
      </c>
      <c r="G80" s="83">
        <v>0</v>
      </c>
      <c r="H80" s="83">
        <v>0.01</v>
      </c>
      <c r="I80" s="83">
        <v>0</v>
      </c>
      <c r="J80" s="83">
        <v>0.06</v>
      </c>
      <c r="K80" s="83">
        <v>13.39</v>
      </c>
      <c r="L80" s="83">
        <v>0.11</v>
      </c>
      <c r="M80" s="83">
        <v>0.16</v>
      </c>
      <c r="N80" s="83">
        <v>0.43</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561.83000000000004</v>
      </c>
      <c r="D81" s="87">
        <v>588.96</v>
      </c>
      <c r="E81" s="87">
        <v>0.67</v>
      </c>
      <c r="F81" s="87">
        <v>0.02</v>
      </c>
      <c r="G81" s="87">
        <v>0.11</v>
      </c>
      <c r="H81" s="87">
        <v>1.0900000000000001</v>
      </c>
      <c r="I81" s="87">
        <v>0.25</v>
      </c>
      <c r="J81" s="87">
        <v>0.44</v>
      </c>
      <c r="K81" s="87">
        <v>1.79</v>
      </c>
      <c r="L81" s="87">
        <v>0.71</v>
      </c>
      <c r="M81" s="87">
        <v>0.03</v>
      </c>
      <c r="N81" s="87">
        <v>554.82000000000005</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0.42</v>
      </c>
      <c r="D82" s="83">
        <v>0</v>
      </c>
      <c r="E82" s="83">
        <v>0.32</v>
      </c>
      <c r="F82" s="83">
        <v>0</v>
      </c>
      <c r="G82" s="83">
        <v>0</v>
      </c>
      <c r="H82" s="83">
        <v>0</v>
      </c>
      <c r="I82" s="83">
        <v>2.4700000000000002</v>
      </c>
      <c r="J82" s="83">
        <v>0</v>
      </c>
      <c r="K82" s="83">
        <v>0</v>
      </c>
      <c r="L82" s="83">
        <v>0.01</v>
      </c>
      <c r="M82" s="83">
        <v>0</v>
      </c>
      <c r="N82" s="83">
        <v>0.2</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0.14000000000000001</v>
      </c>
      <c r="D84" s="83">
        <v>0.38</v>
      </c>
      <c r="E84" s="83">
        <v>0</v>
      </c>
      <c r="F84" s="83">
        <v>0</v>
      </c>
      <c r="G84" s="83">
        <v>0</v>
      </c>
      <c r="H84" s="83">
        <v>0</v>
      </c>
      <c r="I84" s="83">
        <v>0</v>
      </c>
      <c r="J84" s="83">
        <v>0.03</v>
      </c>
      <c r="K84" s="83">
        <v>0</v>
      </c>
      <c r="L84" s="83">
        <v>0</v>
      </c>
      <c r="M84" s="83">
        <v>0</v>
      </c>
      <c r="N84" s="83">
        <v>0.08</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0.56000000000000005</v>
      </c>
      <c r="D86" s="87">
        <v>0.38</v>
      </c>
      <c r="E86" s="87">
        <v>0.33</v>
      </c>
      <c r="F86" s="87">
        <v>0</v>
      </c>
      <c r="G86" s="87">
        <v>0</v>
      </c>
      <c r="H86" s="87">
        <v>0</v>
      </c>
      <c r="I86" s="87">
        <v>2.4700000000000002</v>
      </c>
      <c r="J86" s="87">
        <v>0.03</v>
      </c>
      <c r="K86" s="87">
        <v>0</v>
      </c>
      <c r="L86" s="87">
        <v>0.01</v>
      </c>
      <c r="M86" s="87">
        <v>0</v>
      </c>
      <c r="N86" s="87">
        <v>0.28000000000000003</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562.4</v>
      </c>
      <c r="D87" s="87">
        <v>589.34</v>
      </c>
      <c r="E87" s="87">
        <v>0.99</v>
      </c>
      <c r="F87" s="87">
        <v>0.02</v>
      </c>
      <c r="G87" s="87">
        <v>0.11</v>
      </c>
      <c r="H87" s="87">
        <v>1.0900000000000001</v>
      </c>
      <c r="I87" s="87">
        <v>2.72</v>
      </c>
      <c r="J87" s="87">
        <v>0.47</v>
      </c>
      <c r="K87" s="87">
        <v>1.79</v>
      </c>
      <c r="L87" s="87">
        <v>0.72</v>
      </c>
      <c r="M87" s="87">
        <v>0.03</v>
      </c>
      <c r="N87" s="87">
        <v>555.1</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-199.78</v>
      </c>
      <c r="D88" s="87">
        <v>-250.2</v>
      </c>
      <c r="E88" s="87">
        <v>-5.3</v>
      </c>
      <c r="F88" s="87">
        <v>-0.17</v>
      </c>
      <c r="G88" s="87">
        <v>-0.22</v>
      </c>
      <c r="H88" s="87">
        <v>0.27</v>
      </c>
      <c r="I88" s="87">
        <v>-9.82</v>
      </c>
      <c r="J88" s="87">
        <v>-9.8699999999999992</v>
      </c>
      <c r="K88" s="87">
        <v>0.75</v>
      </c>
      <c r="L88" s="87">
        <v>-11.13</v>
      </c>
      <c r="M88" s="87">
        <v>-2.29</v>
      </c>
      <c r="N88" s="87">
        <v>-181.36</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-199.19</v>
      </c>
      <c r="D89" s="90">
        <v>-250.01</v>
      </c>
      <c r="E89" s="90">
        <v>-4.79</v>
      </c>
      <c r="F89" s="90">
        <v>-0.17</v>
      </c>
      <c r="G89" s="90">
        <v>-0.22</v>
      </c>
      <c r="H89" s="90">
        <v>0.27</v>
      </c>
      <c r="I89" s="90">
        <v>-5.81</v>
      </c>
      <c r="J89" s="90">
        <v>-9.9</v>
      </c>
      <c r="K89" s="90">
        <v>0.75</v>
      </c>
      <c r="L89" s="90">
        <v>-11.14</v>
      </c>
      <c r="M89" s="90">
        <v>-2.29</v>
      </c>
      <c r="N89" s="90">
        <v>-181.19</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0</v>
      </c>
      <c r="D90" s="83">
        <v>0</v>
      </c>
      <c r="E90" s="83">
        <v>0</v>
      </c>
      <c r="F90" s="83">
        <v>0</v>
      </c>
      <c r="G90" s="83">
        <v>0</v>
      </c>
      <c r="H90" s="83">
        <v>0</v>
      </c>
      <c r="I90" s="83">
        <v>0</v>
      </c>
      <c r="J90" s="83">
        <v>0</v>
      </c>
      <c r="K90" s="83">
        <v>0</v>
      </c>
      <c r="L90" s="83">
        <v>0</v>
      </c>
      <c r="M90" s="83">
        <v>0</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0.04</v>
      </c>
      <c r="D91" s="83">
        <v>0</v>
      </c>
      <c r="E91" s="83">
        <v>0</v>
      </c>
      <c r="F91" s="83">
        <v>0</v>
      </c>
      <c r="G91" s="83">
        <v>0</v>
      </c>
      <c r="H91" s="83">
        <v>0</v>
      </c>
      <c r="I91" s="83">
        <v>0</v>
      </c>
      <c r="J91" s="83">
        <v>0</v>
      </c>
      <c r="K91" s="83">
        <v>0</v>
      </c>
      <c r="L91" s="83">
        <v>0</v>
      </c>
      <c r="M91" s="83">
        <v>0.09</v>
      </c>
      <c r="N91" s="83">
        <v>0</v>
      </c>
    </row>
  </sheetData>
  <mergeCells count="31">
    <mergeCell ref="F4:H5"/>
    <mergeCell ref="C55:H55"/>
    <mergeCell ref="I55:N55"/>
    <mergeCell ref="M4:M16"/>
    <mergeCell ref="N4:N16"/>
    <mergeCell ref="F6:F13"/>
    <mergeCell ref="J6:J13"/>
    <mergeCell ref="E4:E16"/>
    <mergeCell ref="C18:H18"/>
    <mergeCell ref="I18:N18"/>
    <mergeCell ref="B4:B16"/>
    <mergeCell ref="I2:N2"/>
    <mergeCell ref="H6:H13"/>
    <mergeCell ref="C3:H3"/>
    <mergeCell ref="F14:H16"/>
    <mergeCell ref="I4:L5"/>
    <mergeCell ref="C4:C16"/>
    <mergeCell ref="I3:N3"/>
    <mergeCell ref="I6:I13"/>
    <mergeCell ref="G6:G13"/>
    <mergeCell ref="A3:B3"/>
    <mergeCell ref="K6:K13"/>
    <mergeCell ref="D4:D16"/>
    <mergeCell ref="A4:A16"/>
    <mergeCell ref="L6:L13"/>
    <mergeCell ref="I14:L16"/>
    <mergeCell ref="A1:B1"/>
    <mergeCell ref="C1:H1"/>
    <mergeCell ref="I1:N1"/>
    <mergeCell ref="A2:B2"/>
    <mergeCell ref="C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44" t="s">
        <v>100</v>
      </c>
      <c r="B2" s="227"/>
      <c r="C2" s="220" t="s">
        <v>201</v>
      </c>
      <c r="D2" s="232"/>
      <c r="E2" s="232"/>
      <c r="F2" s="232"/>
      <c r="G2" s="232"/>
      <c r="H2" s="232"/>
      <c r="I2" s="232" t="s">
        <v>201</v>
      </c>
      <c r="J2" s="232"/>
      <c r="K2" s="232"/>
      <c r="L2" s="232"/>
      <c r="M2" s="232"/>
      <c r="N2" s="232"/>
      <c r="O2" s="105"/>
      <c r="P2" s="105"/>
      <c r="Q2" s="105"/>
      <c r="R2" s="105"/>
      <c r="S2" s="105"/>
      <c r="T2" s="105"/>
      <c r="U2" s="105"/>
      <c r="V2" s="105"/>
      <c r="W2" s="105"/>
      <c r="X2" s="105"/>
      <c r="Y2" s="105"/>
      <c r="Z2" s="105"/>
      <c r="AA2" s="105"/>
    </row>
    <row r="3" spans="1:27" s="76" customFormat="1" ht="15" customHeight="1">
      <c r="A3" s="244" t="s">
        <v>207</v>
      </c>
      <c r="B3" s="227"/>
      <c r="C3" s="220" t="s">
        <v>905</v>
      </c>
      <c r="D3" s="232"/>
      <c r="E3" s="232"/>
      <c r="F3" s="232"/>
      <c r="G3" s="232"/>
      <c r="H3" s="232"/>
      <c r="I3" s="232" t="s">
        <v>905</v>
      </c>
      <c r="J3" s="232"/>
      <c r="K3" s="232"/>
      <c r="L3" s="232"/>
      <c r="M3" s="232"/>
      <c r="N3" s="232"/>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129581</v>
      </c>
      <c r="D19" s="82">
        <v>11009</v>
      </c>
      <c r="E19" s="82">
        <v>76199</v>
      </c>
      <c r="F19" s="82">
        <v>3022</v>
      </c>
      <c r="G19" s="82">
        <v>11271</v>
      </c>
      <c r="H19" s="82">
        <v>18041</v>
      </c>
      <c r="I19" s="82">
        <v>15208</v>
      </c>
      <c r="J19" s="82">
        <v>8677</v>
      </c>
      <c r="K19" s="82">
        <v>14406</v>
      </c>
      <c r="L19" s="82">
        <v>5574</v>
      </c>
      <c r="M19" s="82">
        <v>3903</v>
      </c>
      <c r="N19" s="82">
        <v>38470</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15516</v>
      </c>
      <c r="D20" s="82">
        <v>386</v>
      </c>
      <c r="E20" s="82">
        <v>14107</v>
      </c>
      <c r="F20" s="82">
        <v>448</v>
      </c>
      <c r="G20" s="82">
        <v>1704</v>
      </c>
      <c r="H20" s="82">
        <v>3613</v>
      </c>
      <c r="I20" s="82">
        <v>2133</v>
      </c>
      <c r="J20" s="82">
        <v>2629</v>
      </c>
      <c r="K20" s="82">
        <v>2667</v>
      </c>
      <c r="L20" s="82">
        <v>914</v>
      </c>
      <c r="M20" s="82">
        <v>328</v>
      </c>
      <c r="N20" s="82">
        <v>695</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250772</v>
      </c>
      <c r="D21" s="82">
        <v>78529</v>
      </c>
      <c r="E21" s="82">
        <v>0</v>
      </c>
      <c r="F21" s="82">
        <v>0</v>
      </c>
      <c r="G21" s="82">
        <v>0</v>
      </c>
      <c r="H21" s="82">
        <v>0</v>
      </c>
      <c r="I21" s="82">
        <v>0</v>
      </c>
      <c r="J21" s="82">
        <v>0</v>
      </c>
      <c r="K21" s="82">
        <v>0</v>
      </c>
      <c r="L21" s="82">
        <v>0</v>
      </c>
      <c r="M21" s="82">
        <v>0</v>
      </c>
      <c r="N21" s="82">
        <v>172243</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71</v>
      </c>
      <c r="D22" s="82">
        <v>0</v>
      </c>
      <c r="E22" s="82">
        <v>70</v>
      </c>
      <c r="F22" s="82">
        <v>2</v>
      </c>
      <c r="G22" s="82">
        <v>12</v>
      </c>
      <c r="H22" s="82">
        <v>23</v>
      </c>
      <c r="I22" s="82">
        <v>19</v>
      </c>
      <c r="J22" s="82">
        <v>15</v>
      </c>
      <c r="K22" s="82">
        <v>0</v>
      </c>
      <c r="L22" s="82">
        <v>0</v>
      </c>
      <c r="M22" s="82">
        <v>0</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892533</v>
      </c>
      <c r="D23" s="82">
        <v>151748</v>
      </c>
      <c r="E23" s="82">
        <v>162730</v>
      </c>
      <c r="F23" s="82">
        <v>10067</v>
      </c>
      <c r="G23" s="82">
        <v>21363</v>
      </c>
      <c r="H23" s="82">
        <v>29813</v>
      </c>
      <c r="I23" s="82">
        <v>20642</v>
      </c>
      <c r="J23" s="82">
        <v>25246</v>
      </c>
      <c r="K23" s="82">
        <v>17578</v>
      </c>
      <c r="L23" s="82">
        <v>38020</v>
      </c>
      <c r="M23" s="82">
        <v>430</v>
      </c>
      <c r="N23" s="82">
        <v>577625</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238252</v>
      </c>
      <c r="D24" s="82">
        <v>2152</v>
      </c>
      <c r="E24" s="82">
        <v>73047</v>
      </c>
      <c r="F24" s="82">
        <v>3216</v>
      </c>
      <c r="G24" s="82">
        <v>11494</v>
      </c>
      <c r="H24" s="82">
        <v>16857</v>
      </c>
      <c r="I24" s="82">
        <v>15670</v>
      </c>
      <c r="J24" s="82">
        <v>6667</v>
      </c>
      <c r="K24" s="82">
        <v>14089</v>
      </c>
      <c r="L24" s="82">
        <v>5053</v>
      </c>
      <c r="M24" s="82">
        <v>3226</v>
      </c>
      <c r="N24" s="82">
        <v>159826</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1050221</v>
      </c>
      <c r="D25" s="86">
        <v>239519</v>
      </c>
      <c r="E25" s="86">
        <v>180060</v>
      </c>
      <c r="F25" s="86">
        <v>10322</v>
      </c>
      <c r="G25" s="86">
        <v>22857</v>
      </c>
      <c r="H25" s="86">
        <v>34633</v>
      </c>
      <c r="I25" s="86">
        <v>22331</v>
      </c>
      <c r="J25" s="86">
        <v>29900</v>
      </c>
      <c r="K25" s="86">
        <v>20562</v>
      </c>
      <c r="L25" s="86">
        <v>39455</v>
      </c>
      <c r="M25" s="86">
        <v>1434</v>
      </c>
      <c r="N25" s="86">
        <v>629208</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27924</v>
      </c>
      <c r="D26" s="82">
        <v>1657</v>
      </c>
      <c r="E26" s="82">
        <v>24704</v>
      </c>
      <c r="F26" s="82">
        <v>1246</v>
      </c>
      <c r="G26" s="82">
        <v>6428</v>
      </c>
      <c r="H26" s="82">
        <v>9169</v>
      </c>
      <c r="I26" s="82">
        <v>3338</v>
      </c>
      <c r="J26" s="82">
        <v>1138</v>
      </c>
      <c r="K26" s="82">
        <v>2942</v>
      </c>
      <c r="L26" s="82">
        <v>443</v>
      </c>
      <c r="M26" s="82">
        <v>76</v>
      </c>
      <c r="N26" s="82">
        <v>1486</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23690</v>
      </c>
      <c r="D27" s="82">
        <v>1267</v>
      </c>
      <c r="E27" s="82">
        <v>22354</v>
      </c>
      <c r="F27" s="82">
        <v>1016</v>
      </c>
      <c r="G27" s="82">
        <v>5811</v>
      </c>
      <c r="H27" s="82">
        <v>8744</v>
      </c>
      <c r="I27" s="82">
        <v>3187</v>
      </c>
      <c r="J27" s="82">
        <v>788</v>
      </c>
      <c r="K27" s="82">
        <v>2526</v>
      </c>
      <c r="L27" s="82">
        <v>282</v>
      </c>
      <c r="M27" s="82">
        <v>69</v>
      </c>
      <c r="N27" s="82">
        <v>0</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1543</v>
      </c>
      <c r="D29" s="82">
        <v>224</v>
      </c>
      <c r="E29" s="82">
        <v>541</v>
      </c>
      <c r="F29" s="82">
        <v>8</v>
      </c>
      <c r="G29" s="82">
        <v>2</v>
      </c>
      <c r="H29" s="82">
        <v>91</v>
      </c>
      <c r="I29" s="82">
        <v>189</v>
      </c>
      <c r="J29" s="82">
        <v>0</v>
      </c>
      <c r="K29" s="82">
        <v>250</v>
      </c>
      <c r="L29" s="82">
        <v>0</v>
      </c>
      <c r="M29" s="82">
        <v>0</v>
      </c>
      <c r="N29" s="82">
        <v>778</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1459</v>
      </c>
      <c r="D30" s="82">
        <v>0</v>
      </c>
      <c r="E30" s="82">
        <v>1454</v>
      </c>
      <c r="F30" s="82">
        <v>0</v>
      </c>
      <c r="G30" s="82">
        <v>227</v>
      </c>
      <c r="H30" s="82">
        <v>1167</v>
      </c>
      <c r="I30" s="82">
        <v>1</v>
      </c>
      <c r="J30" s="82">
        <v>58</v>
      </c>
      <c r="K30" s="82">
        <v>0</v>
      </c>
      <c r="L30" s="82">
        <v>0</v>
      </c>
      <c r="M30" s="82">
        <v>5</v>
      </c>
      <c r="N30" s="82">
        <v>0</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28008</v>
      </c>
      <c r="D31" s="86">
        <v>1881</v>
      </c>
      <c r="E31" s="86">
        <v>23791</v>
      </c>
      <c r="F31" s="86">
        <v>1255</v>
      </c>
      <c r="G31" s="86">
        <v>6203</v>
      </c>
      <c r="H31" s="86">
        <v>8093</v>
      </c>
      <c r="I31" s="86">
        <v>3525</v>
      </c>
      <c r="J31" s="86">
        <v>1080</v>
      </c>
      <c r="K31" s="86">
        <v>3192</v>
      </c>
      <c r="L31" s="86">
        <v>443</v>
      </c>
      <c r="M31" s="86">
        <v>71</v>
      </c>
      <c r="N31" s="86">
        <v>2264</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1078229</v>
      </c>
      <c r="D32" s="86">
        <v>241401</v>
      </c>
      <c r="E32" s="86">
        <v>203851</v>
      </c>
      <c r="F32" s="86">
        <v>11577</v>
      </c>
      <c r="G32" s="86">
        <v>29060</v>
      </c>
      <c r="H32" s="86">
        <v>42725</v>
      </c>
      <c r="I32" s="86">
        <v>25857</v>
      </c>
      <c r="J32" s="86">
        <v>30980</v>
      </c>
      <c r="K32" s="86">
        <v>23754</v>
      </c>
      <c r="L32" s="86">
        <v>39898</v>
      </c>
      <c r="M32" s="86">
        <v>1505</v>
      </c>
      <c r="N32" s="86">
        <v>631472</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371024</v>
      </c>
      <c r="D39" s="82">
        <v>70920</v>
      </c>
      <c r="E39" s="82">
        <v>5055</v>
      </c>
      <c r="F39" s="82">
        <v>30</v>
      </c>
      <c r="G39" s="82">
        <v>382</v>
      </c>
      <c r="H39" s="82">
        <v>2265</v>
      </c>
      <c r="I39" s="82">
        <v>358</v>
      </c>
      <c r="J39" s="82">
        <v>1446</v>
      </c>
      <c r="K39" s="82">
        <v>524</v>
      </c>
      <c r="L39" s="82">
        <v>51</v>
      </c>
      <c r="M39" s="82">
        <v>22</v>
      </c>
      <c r="N39" s="82">
        <v>295027</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1882</v>
      </c>
      <c r="D40" s="82">
        <v>310</v>
      </c>
      <c r="E40" s="82">
        <v>520</v>
      </c>
      <c r="F40" s="82">
        <v>0</v>
      </c>
      <c r="G40" s="82">
        <v>5</v>
      </c>
      <c r="H40" s="82">
        <v>21</v>
      </c>
      <c r="I40" s="82">
        <v>55</v>
      </c>
      <c r="J40" s="82">
        <v>52</v>
      </c>
      <c r="K40" s="82">
        <v>178</v>
      </c>
      <c r="L40" s="82">
        <v>211</v>
      </c>
      <c r="M40" s="82">
        <v>178</v>
      </c>
      <c r="N40" s="82">
        <v>873</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2669</v>
      </c>
      <c r="D41" s="82">
        <v>103</v>
      </c>
      <c r="E41" s="82">
        <v>2263</v>
      </c>
      <c r="F41" s="82">
        <v>93</v>
      </c>
      <c r="G41" s="82">
        <v>284</v>
      </c>
      <c r="H41" s="82">
        <v>840</v>
      </c>
      <c r="I41" s="82">
        <v>356</v>
      </c>
      <c r="J41" s="82">
        <v>212</v>
      </c>
      <c r="K41" s="82">
        <v>410</v>
      </c>
      <c r="L41" s="82">
        <v>69</v>
      </c>
      <c r="M41" s="82">
        <v>112</v>
      </c>
      <c r="N41" s="82">
        <v>191</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277768</v>
      </c>
      <c r="D42" s="82">
        <v>8498</v>
      </c>
      <c r="E42" s="82">
        <v>80675</v>
      </c>
      <c r="F42" s="82">
        <v>3293</v>
      </c>
      <c r="G42" s="82">
        <v>12443</v>
      </c>
      <c r="H42" s="82">
        <v>19182</v>
      </c>
      <c r="I42" s="82">
        <v>17180</v>
      </c>
      <c r="J42" s="82">
        <v>7948</v>
      </c>
      <c r="K42" s="82">
        <v>14924</v>
      </c>
      <c r="L42" s="82">
        <v>5705</v>
      </c>
      <c r="M42" s="82">
        <v>3381</v>
      </c>
      <c r="N42" s="82">
        <v>185214</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238252</v>
      </c>
      <c r="D43" s="82">
        <v>2152</v>
      </c>
      <c r="E43" s="82">
        <v>73047</v>
      </c>
      <c r="F43" s="82">
        <v>3216</v>
      </c>
      <c r="G43" s="82">
        <v>11494</v>
      </c>
      <c r="H43" s="82">
        <v>16857</v>
      </c>
      <c r="I43" s="82">
        <v>15670</v>
      </c>
      <c r="J43" s="82">
        <v>6667</v>
      </c>
      <c r="K43" s="82">
        <v>14089</v>
      </c>
      <c r="L43" s="82">
        <v>5053</v>
      </c>
      <c r="M43" s="82">
        <v>3226</v>
      </c>
      <c r="N43" s="82">
        <v>159826</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415091</v>
      </c>
      <c r="D44" s="86">
        <v>77679</v>
      </c>
      <c r="E44" s="86">
        <v>15466</v>
      </c>
      <c r="F44" s="86">
        <v>200</v>
      </c>
      <c r="G44" s="86">
        <v>1618</v>
      </c>
      <c r="H44" s="86">
        <v>5450</v>
      </c>
      <c r="I44" s="86">
        <v>2279</v>
      </c>
      <c r="J44" s="86">
        <v>2991</v>
      </c>
      <c r="K44" s="86">
        <v>1946</v>
      </c>
      <c r="L44" s="86">
        <v>982</v>
      </c>
      <c r="M44" s="86">
        <v>467</v>
      </c>
      <c r="N44" s="86">
        <v>321480</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13690</v>
      </c>
      <c r="D45" s="82">
        <v>389</v>
      </c>
      <c r="E45" s="82">
        <v>11696</v>
      </c>
      <c r="F45" s="82">
        <v>419</v>
      </c>
      <c r="G45" s="82">
        <v>2491</v>
      </c>
      <c r="H45" s="82">
        <v>3402</v>
      </c>
      <c r="I45" s="82">
        <v>2264</v>
      </c>
      <c r="J45" s="82">
        <v>97</v>
      </c>
      <c r="K45" s="82">
        <v>2886</v>
      </c>
      <c r="L45" s="82">
        <v>137</v>
      </c>
      <c r="M45" s="82">
        <v>0</v>
      </c>
      <c r="N45" s="82">
        <v>1606</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2136</v>
      </c>
      <c r="D47" s="82">
        <v>0</v>
      </c>
      <c r="E47" s="82">
        <v>1730</v>
      </c>
      <c r="F47" s="82">
        <v>53</v>
      </c>
      <c r="G47" s="82">
        <v>273</v>
      </c>
      <c r="H47" s="82">
        <v>1210</v>
      </c>
      <c r="I47" s="82">
        <v>63</v>
      </c>
      <c r="J47" s="82">
        <v>62</v>
      </c>
      <c r="K47" s="82">
        <v>64</v>
      </c>
      <c r="L47" s="82">
        <v>6</v>
      </c>
      <c r="M47" s="82">
        <v>5</v>
      </c>
      <c r="N47" s="82">
        <v>401</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1459</v>
      </c>
      <c r="D48" s="82">
        <v>0</v>
      </c>
      <c r="E48" s="82">
        <v>1454</v>
      </c>
      <c r="F48" s="82">
        <v>0</v>
      </c>
      <c r="G48" s="82">
        <v>227</v>
      </c>
      <c r="H48" s="82">
        <v>1167</v>
      </c>
      <c r="I48" s="82">
        <v>1</v>
      </c>
      <c r="J48" s="82">
        <v>58</v>
      </c>
      <c r="K48" s="82">
        <v>0</v>
      </c>
      <c r="L48" s="82">
        <v>0</v>
      </c>
      <c r="M48" s="82">
        <v>5</v>
      </c>
      <c r="N48" s="82">
        <v>0</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14368</v>
      </c>
      <c r="D49" s="86">
        <v>389</v>
      </c>
      <c r="E49" s="86">
        <v>11972</v>
      </c>
      <c r="F49" s="86">
        <v>472</v>
      </c>
      <c r="G49" s="86">
        <v>2537</v>
      </c>
      <c r="H49" s="86">
        <v>3445</v>
      </c>
      <c r="I49" s="86">
        <v>2325</v>
      </c>
      <c r="J49" s="86">
        <v>100</v>
      </c>
      <c r="K49" s="86">
        <v>2951</v>
      </c>
      <c r="L49" s="86">
        <v>142</v>
      </c>
      <c r="M49" s="86">
        <v>0</v>
      </c>
      <c r="N49" s="86">
        <v>2007</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429459</v>
      </c>
      <c r="D50" s="86">
        <v>78067</v>
      </c>
      <c r="E50" s="86">
        <v>27438</v>
      </c>
      <c r="F50" s="86">
        <v>671</v>
      </c>
      <c r="G50" s="86">
        <v>4155</v>
      </c>
      <c r="H50" s="86">
        <v>8896</v>
      </c>
      <c r="I50" s="86">
        <v>4604</v>
      </c>
      <c r="J50" s="86">
        <v>3091</v>
      </c>
      <c r="K50" s="86">
        <v>4896</v>
      </c>
      <c r="L50" s="86">
        <v>1124</v>
      </c>
      <c r="M50" s="86">
        <v>467</v>
      </c>
      <c r="N50" s="86">
        <v>323486</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-648770</v>
      </c>
      <c r="D51" s="86">
        <v>-163333</v>
      </c>
      <c r="E51" s="86">
        <v>-176413</v>
      </c>
      <c r="F51" s="86">
        <v>-10906</v>
      </c>
      <c r="G51" s="86">
        <v>-24905</v>
      </c>
      <c r="H51" s="86">
        <v>-33830</v>
      </c>
      <c r="I51" s="86">
        <v>-21253</v>
      </c>
      <c r="J51" s="86">
        <v>-27889</v>
      </c>
      <c r="K51" s="86">
        <v>-18857</v>
      </c>
      <c r="L51" s="86">
        <v>-38774</v>
      </c>
      <c r="M51" s="86">
        <v>-1038</v>
      </c>
      <c r="N51" s="86">
        <v>-307986</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-635130</v>
      </c>
      <c r="D52" s="89">
        <v>-161841</v>
      </c>
      <c r="E52" s="89">
        <v>-164594</v>
      </c>
      <c r="F52" s="89">
        <v>-10123</v>
      </c>
      <c r="G52" s="89">
        <v>-21238</v>
      </c>
      <c r="H52" s="89">
        <v>-29182</v>
      </c>
      <c r="I52" s="89">
        <v>-20052</v>
      </c>
      <c r="J52" s="89">
        <v>-26909</v>
      </c>
      <c r="K52" s="89">
        <v>-18616</v>
      </c>
      <c r="L52" s="89">
        <v>-38473</v>
      </c>
      <c r="M52" s="89">
        <v>-967</v>
      </c>
      <c r="N52" s="89">
        <v>-307728</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3619</v>
      </c>
      <c r="D53" s="82">
        <v>0</v>
      </c>
      <c r="E53" s="82">
        <v>3619</v>
      </c>
      <c r="F53" s="82">
        <v>0</v>
      </c>
      <c r="G53" s="82">
        <v>1700</v>
      </c>
      <c r="H53" s="82">
        <v>0</v>
      </c>
      <c r="I53" s="82">
        <v>1919</v>
      </c>
      <c r="J53" s="82">
        <v>0</v>
      </c>
      <c r="K53" s="82">
        <v>0</v>
      </c>
      <c r="L53" s="82">
        <v>0</v>
      </c>
      <c r="M53" s="82">
        <v>0</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500</v>
      </c>
      <c r="D54" s="82">
        <v>0</v>
      </c>
      <c r="E54" s="82">
        <v>500</v>
      </c>
      <c r="F54" s="82">
        <v>19</v>
      </c>
      <c r="G54" s="82">
        <v>44</v>
      </c>
      <c r="H54" s="82">
        <v>116</v>
      </c>
      <c r="I54" s="82">
        <v>230</v>
      </c>
      <c r="J54" s="82">
        <v>91</v>
      </c>
      <c r="K54" s="82">
        <v>0</v>
      </c>
      <c r="L54" s="82">
        <v>0</v>
      </c>
      <c r="M54" s="82">
        <v>0</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80.52</v>
      </c>
      <c r="D56" s="83">
        <v>36.18</v>
      </c>
      <c r="E56" s="83">
        <v>58.39</v>
      </c>
      <c r="F56" s="83">
        <v>36.79</v>
      </c>
      <c r="G56" s="83">
        <v>65.760000000000005</v>
      </c>
      <c r="H56" s="83">
        <v>76.17</v>
      </c>
      <c r="I56" s="83">
        <v>90.65</v>
      </c>
      <c r="J56" s="83">
        <v>40.76</v>
      </c>
      <c r="K56" s="83">
        <v>103.47</v>
      </c>
      <c r="L56" s="83">
        <v>18.91</v>
      </c>
      <c r="M56" s="83">
        <v>5.03</v>
      </c>
      <c r="N56" s="83">
        <v>29.48</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9.64</v>
      </c>
      <c r="D57" s="83">
        <v>1.27</v>
      </c>
      <c r="E57" s="83">
        <v>10.81</v>
      </c>
      <c r="F57" s="83">
        <v>5.45</v>
      </c>
      <c r="G57" s="83">
        <v>9.94</v>
      </c>
      <c r="H57" s="83">
        <v>15.25</v>
      </c>
      <c r="I57" s="83">
        <v>12.71</v>
      </c>
      <c r="J57" s="83">
        <v>12.35</v>
      </c>
      <c r="K57" s="83">
        <v>19.16</v>
      </c>
      <c r="L57" s="83">
        <v>3.1</v>
      </c>
      <c r="M57" s="83">
        <v>0.42</v>
      </c>
      <c r="N57" s="83">
        <v>0.53</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155.82</v>
      </c>
      <c r="D58" s="83">
        <v>258.08999999999997</v>
      </c>
      <c r="E58" s="83">
        <v>0</v>
      </c>
      <c r="F58" s="83">
        <v>0</v>
      </c>
      <c r="G58" s="83">
        <v>0</v>
      </c>
      <c r="H58" s="83">
        <v>0</v>
      </c>
      <c r="I58" s="83">
        <v>0</v>
      </c>
      <c r="J58" s="83">
        <v>0</v>
      </c>
      <c r="K58" s="83">
        <v>0</v>
      </c>
      <c r="L58" s="83">
        <v>0</v>
      </c>
      <c r="M58" s="83">
        <v>0</v>
      </c>
      <c r="N58" s="83">
        <v>131.97999999999999</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0.04</v>
      </c>
      <c r="D59" s="83">
        <v>0</v>
      </c>
      <c r="E59" s="83">
        <v>0.05</v>
      </c>
      <c r="F59" s="83">
        <v>0.02</v>
      </c>
      <c r="G59" s="83">
        <v>7.0000000000000007E-2</v>
      </c>
      <c r="H59" s="83">
        <v>0.1</v>
      </c>
      <c r="I59" s="83">
        <v>0.11</v>
      </c>
      <c r="J59" s="83">
        <v>7.0000000000000007E-2</v>
      </c>
      <c r="K59" s="83">
        <v>0</v>
      </c>
      <c r="L59" s="83">
        <v>0</v>
      </c>
      <c r="M59" s="83">
        <v>0</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554.59</v>
      </c>
      <c r="D60" s="83">
        <v>498.72</v>
      </c>
      <c r="E60" s="83">
        <v>124.69</v>
      </c>
      <c r="F60" s="83">
        <v>122.58</v>
      </c>
      <c r="G60" s="83">
        <v>124.64</v>
      </c>
      <c r="H60" s="83">
        <v>125.88</v>
      </c>
      <c r="I60" s="83">
        <v>123.03</v>
      </c>
      <c r="J60" s="83">
        <v>118.6</v>
      </c>
      <c r="K60" s="83">
        <v>126.25</v>
      </c>
      <c r="L60" s="83">
        <v>128.94999999999999</v>
      </c>
      <c r="M60" s="83">
        <v>0.55000000000000004</v>
      </c>
      <c r="N60" s="83">
        <v>442.59</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148.04</v>
      </c>
      <c r="D61" s="83">
        <v>7.07</v>
      </c>
      <c r="E61" s="83">
        <v>55.97</v>
      </c>
      <c r="F61" s="83">
        <v>39.15</v>
      </c>
      <c r="G61" s="83">
        <v>67.06</v>
      </c>
      <c r="H61" s="83">
        <v>71.17</v>
      </c>
      <c r="I61" s="83">
        <v>93.4</v>
      </c>
      <c r="J61" s="83">
        <v>31.32</v>
      </c>
      <c r="K61" s="83">
        <v>101.19</v>
      </c>
      <c r="L61" s="83">
        <v>17.14</v>
      </c>
      <c r="M61" s="83">
        <v>4.16</v>
      </c>
      <c r="N61" s="83">
        <v>122.46</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652.57000000000005</v>
      </c>
      <c r="D62" s="87">
        <v>787.18</v>
      </c>
      <c r="E62" s="87">
        <v>137.97</v>
      </c>
      <c r="F62" s="87">
        <v>125.69</v>
      </c>
      <c r="G62" s="87">
        <v>133.35</v>
      </c>
      <c r="H62" s="87">
        <v>146.22</v>
      </c>
      <c r="I62" s="87">
        <v>133.1</v>
      </c>
      <c r="J62" s="87">
        <v>140.47</v>
      </c>
      <c r="K62" s="87">
        <v>147.68</v>
      </c>
      <c r="L62" s="87">
        <v>133.82</v>
      </c>
      <c r="M62" s="87">
        <v>1.85</v>
      </c>
      <c r="N62" s="87">
        <v>482.12</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17.350000000000001</v>
      </c>
      <c r="D63" s="83">
        <v>5.45</v>
      </c>
      <c r="E63" s="83">
        <v>18.93</v>
      </c>
      <c r="F63" s="83">
        <v>15.18</v>
      </c>
      <c r="G63" s="83">
        <v>37.5</v>
      </c>
      <c r="H63" s="83">
        <v>38.71</v>
      </c>
      <c r="I63" s="83">
        <v>19.89</v>
      </c>
      <c r="J63" s="83">
        <v>5.35</v>
      </c>
      <c r="K63" s="83">
        <v>21.13</v>
      </c>
      <c r="L63" s="83">
        <v>1.5</v>
      </c>
      <c r="M63" s="83">
        <v>0.1</v>
      </c>
      <c r="N63" s="83">
        <v>1.1399999999999999</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14.72</v>
      </c>
      <c r="D64" s="83">
        <v>4.16</v>
      </c>
      <c r="E64" s="83">
        <v>17.13</v>
      </c>
      <c r="F64" s="83">
        <v>12.37</v>
      </c>
      <c r="G64" s="83">
        <v>33.9</v>
      </c>
      <c r="H64" s="83">
        <v>36.92</v>
      </c>
      <c r="I64" s="83">
        <v>19</v>
      </c>
      <c r="J64" s="83">
        <v>3.7</v>
      </c>
      <c r="K64" s="83">
        <v>18.14</v>
      </c>
      <c r="L64" s="83">
        <v>0.96</v>
      </c>
      <c r="M64" s="83">
        <v>0.09</v>
      </c>
      <c r="N64" s="83">
        <v>0</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0.96</v>
      </c>
      <c r="D66" s="83">
        <v>0.74</v>
      </c>
      <c r="E66" s="83">
        <v>0.41</v>
      </c>
      <c r="F66" s="83">
        <v>0.1</v>
      </c>
      <c r="G66" s="83">
        <v>0.01</v>
      </c>
      <c r="H66" s="83">
        <v>0.38</v>
      </c>
      <c r="I66" s="83">
        <v>1.1299999999999999</v>
      </c>
      <c r="J66" s="83">
        <v>0</v>
      </c>
      <c r="K66" s="83">
        <v>1.8</v>
      </c>
      <c r="L66" s="83">
        <v>0</v>
      </c>
      <c r="M66" s="83">
        <v>0</v>
      </c>
      <c r="N66" s="83">
        <v>0.6</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0.91</v>
      </c>
      <c r="D67" s="83">
        <v>0</v>
      </c>
      <c r="E67" s="83">
        <v>1.1100000000000001</v>
      </c>
      <c r="F67" s="83">
        <v>0</v>
      </c>
      <c r="G67" s="83">
        <v>1.33</v>
      </c>
      <c r="H67" s="83">
        <v>4.93</v>
      </c>
      <c r="I67" s="83">
        <v>0.01</v>
      </c>
      <c r="J67" s="83">
        <v>0.27</v>
      </c>
      <c r="K67" s="83">
        <v>0</v>
      </c>
      <c r="L67" s="83">
        <v>0</v>
      </c>
      <c r="M67" s="83">
        <v>0.01</v>
      </c>
      <c r="N67" s="83">
        <v>0</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17.399999999999999</v>
      </c>
      <c r="D68" s="87">
        <v>6.18</v>
      </c>
      <c r="E68" s="87">
        <v>18.23</v>
      </c>
      <c r="F68" s="87">
        <v>15.28</v>
      </c>
      <c r="G68" s="87">
        <v>36.19</v>
      </c>
      <c r="H68" s="87">
        <v>34.17</v>
      </c>
      <c r="I68" s="87">
        <v>21.01</v>
      </c>
      <c r="J68" s="87">
        <v>5.07</v>
      </c>
      <c r="K68" s="87">
        <v>22.93</v>
      </c>
      <c r="L68" s="87">
        <v>1.5</v>
      </c>
      <c r="M68" s="87">
        <v>0.09</v>
      </c>
      <c r="N68" s="87">
        <v>1.74</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669.97</v>
      </c>
      <c r="D69" s="87">
        <v>793.36</v>
      </c>
      <c r="E69" s="87">
        <v>156.19999999999999</v>
      </c>
      <c r="F69" s="87">
        <v>140.97</v>
      </c>
      <c r="G69" s="87">
        <v>169.54</v>
      </c>
      <c r="H69" s="87">
        <v>180.39</v>
      </c>
      <c r="I69" s="87">
        <v>154.12</v>
      </c>
      <c r="J69" s="87">
        <v>145.54</v>
      </c>
      <c r="K69" s="87">
        <v>170.61</v>
      </c>
      <c r="L69" s="87">
        <v>135.32</v>
      </c>
      <c r="M69" s="87">
        <v>1.94</v>
      </c>
      <c r="N69" s="87">
        <v>483.85</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230.54</v>
      </c>
      <c r="D76" s="83">
        <v>233.08</v>
      </c>
      <c r="E76" s="83">
        <v>3.87</v>
      </c>
      <c r="F76" s="83">
        <v>0.36</v>
      </c>
      <c r="G76" s="83">
        <v>2.23</v>
      </c>
      <c r="H76" s="83">
        <v>9.56</v>
      </c>
      <c r="I76" s="83">
        <v>2.13</v>
      </c>
      <c r="J76" s="83">
        <v>6.79</v>
      </c>
      <c r="K76" s="83">
        <v>3.76</v>
      </c>
      <c r="L76" s="83">
        <v>0.17</v>
      </c>
      <c r="M76" s="83">
        <v>0.03</v>
      </c>
      <c r="N76" s="83">
        <v>226.06</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1.17</v>
      </c>
      <c r="D77" s="83">
        <v>1.02</v>
      </c>
      <c r="E77" s="83">
        <v>0.4</v>
      </c>
      <c r="F77" s="83">
        <v>0</v>
      </c>
      <c r="G77" s="83">
        <v>0.03</v>
      </c>
      <c r="H77" s="83">
        <v>0.09</v>
      </c>
      <c r="I77" s="83">
        <v>0.33</v>
      </c>
      <c r="J77" s="83">
        <v>0.24</v>
      </c>
      <c r="K77" s="83">
        <v>1.28</v>
      </c>
      <c r="L77" s="83">
        <v>0.71</v>
      </c>
      <c r="M77" s="83">
        <v>0.23</v>
      </c>
      <c r="N77" s="83">
        <v>0.67</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1.66</v>
      </c>
      <c r="D78" s="83">
        <v>0.34</v>
      </c>
      <c r="E78" s="83">
        <v>1.73</v>
      </c>
      <c r="F78" s="83">
        <v>1.1299999999999999</v>
      </c>
      <c r="G78" s="83">
        <v>1.65</v>
      </c>
      <c r="H78" s="83">
        <v>3.54</v>
      </c>
      <c r="I78" s="83">
        <v>2.12</v>
      </c>
      <c r="J78" s="83">
        <v>1</v>
      </c>
      <c r="K78" s="83">
        <v>2.94</v>
      </c>
      <c r="L78" s="83">
        <v>0.23</v>
      </c>
      <c r="M78" s="83">
        <v>0.14000000000000001</v>
      </c>
      <c r="N78" s="83">
        <v>0.15</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172.59</v>
      </c>
      <c r="D79" s="83">
        <v>27.93</v>
      </c>
      <c r="E79" s="83">
        <v>61.82</v>
      </c>
      <c r="F79" s="83">
        <v>40.1</v>
      </c>
      <c r="G79" s="83">
        <v>72.59</v>
      </c>
      <c r="H79" s="83">
        <v>80.989999999999995</v>
      </c>
      <c r="I79" s="83">
        <v>102.4</v>
      </c>
      <c r="J79" s="83">
        <v>37.340000000000003</v>
      </c>
      <c r="K79" s="83">
        <v>107.19</v>
      </c>
      <c r="L79" s="83">
        <v>19.350000000000001</v>
      </c>
      <c r="M79" s="83">
        <v>4.3600000000000003</v>
      </c>
      <c r="N79" s="83">
        <v>141.91999999999999</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148.04</v>
      </c>
      <c r="D80" s="83">
        <v>7.07</v>
      </c>
      <c r="E80" s="83">
        <v>55.97</v>
      </c>
      <c r="F80" s="83">
        <v>39.15</v>
      </c>
      <c r="G80" s="83">
        <v>67.06</v>
      </c>
      <c r="H80" s="83">
        <v>71.17</v>
      </c>
      <c r="I80" s="83">
        <v>93.4</v>
      </c>
      <c r="J80" s="83">
        <v>31.32</v>
      </c>
      <c r="K80" s="83">
        <v>101.19</v>
      </c>
      <c r="L80" s="83">
        <v>17.14</v>
      </c>
      <c r="M80" s="83">
        <v>4.16</v>
      </c>
      <c r="N80" s="83">
        <v>122.46</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257.92</v>
      </c>
      <c r="D81" s="87">
        <v>255.29</v>
      </c>
      <c r="E81" s="87">
        <v>11.85</v>
      </c>
      <c r="F81" s="87">
        <v>2.4300000000000002</v>
      </c>
      <c r="G81" s="87">
        <v>9.44</v>
      </c>
      <c r="H81" s="87">
        <v>23.01</v>
      </c>
      <c r="I81" s="87">
        <v>13.58</v>
      </c>
      <c r="J81" s="87">
        <v>14.05</v>
      </c>
      <c r="K81" s="87">
        <v>13.98</v>
      </c>
      <c r="L81" s="87">
        <v>3.33</v>
      </c>
      <c r="M81" s="87">
        <v>0.6</v>
      </c>
      <c r="N81" s="87">
        <v>246.33</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8.51</v>
      </c>
      <c r="D82" s="83">
        <v>1.28</v>
      </c>
      <c r="E82" s="83">
        <v>8.9600000000000009</v>
      </c>
      <c r="F82" s="83">
        <v>5.0999999999999996</v>
      </c>
      <c r="G82" s="83">
        <v>14.53</v>
      </c>
      <c r="H82" s="83">
        <v>14.36</v>
      </c>
      <c r="I82" s="83">
        <v>13.49</v>
      </c>
      <c r="J82" s="83">
        <v>0.45</v>
      </c>
      <c r="K82" s="83">
        <v>20.73</v>
      </c>
      <c r="L82" s="83">
        <v>0.46</v>
      </c>
      <c r="M82" s="83">
        <v>0</v>
      </c>
      <c r="N82" s="83">
        <v>1.23</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1.33</v>
      </c>
      <c r="D84" s="83">
        <v>0</v>
      </c>
      <c r="E84" s="83">
        <v>1.33</v>
      </c>
      <c r="F84" s="83">
        <v>0.64</v>
      </c>
      <c r="G84" s="83">
        <v>1.59</v>
      </c>
      <c r="H84" s="83">
        <v>5.1100000000000003</v>
      </c>
      <c r="I84" s="83">
        <v>0.37</v>
      </c>
      <c r="J84" s="83">
        <v>0.28999999999999998</v>
      </c>
      <c r="K84" s="83">
        <v>0.46</v>
      </c>
      <c r="L84" s="83">
        <v>0.02</v>
      </c>
      <c r="M84" s="83">
        <v>0.01</v>
      </c>
      <c r="N84" s="83">
        <v>0.31</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0.91</v>
      </c>
      <c r="D85" s="83">
        <v>0</v>
      </c>
      <c r="E85" s="83">
        <v>1.1100000000000001</v>
      </c>
      <c r="F85" s="83">
        <v>0</v>
      </c>
      <c r="G85" s="83">
        <v>1.33</v>
      </c>
      <c r="H85" s="83">
        <v>4.93</v>
      </c>
      <c r="I85" s="83">
        <v>0.01</v>
      </c>
      <c r="J85" s="83">
        <v>0.27</v>
      </c>
      <c r="K85" s="83">
        <v>0</v>
      </c>
      <c r="L85" s="83">
        <v>0</v>
      </c>
      <c r="M85" s="83">
        <v>0.01</v>
      </c>
      <c r="N85" s="83">
        <v>0</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8.93</v>
      </c>
      <c r="D86" s="87">
        <v>1.28</v>
      </c>
      <c r="E86" s="87">
        <v>9.17</v>
      </c>
      <c r="F86" s="87">
        <v>5.74</v>
      </c>
      <c r="G86" s="87">
        <v>14.8</v>
      </c>
      <c r="H86" s="87">
        <v>14.55</v>
      </c>
      <c r="I86" s="87">
        <v>13.86</v>
      </c>
      <c r="J86" s="87">
        <v>0.47</v>
      </c>
      <c r="K86" s="87">
        <v>21.19</v>
      </c>
      <c r="L86" s="87">
        <v>0.48</v>
      </c>
      <c r="M86" s="87">
        <v>0</v>
      </c>
      <c r="N86" s="87">
        <v>1.54</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266.85000000000002</v>
      </c>
      <c r="D87" s="87">
        <v>256.57</v>
      </c>
      <c r="E87" s="87">
        <v>21.02</v>
      </c>
      <c r="F87" s="87">
        <v>8.18</v>
      </c>
      <c r="G87" s="87">
        <v>24.24</v>
      </c>
      <c r="H87" s="87">
        <v>37.56</v>
      </c>
      <c r="I87" s="87">
        <v>27.44</v>
      </c>
      <c r="J87" s="87">
        <v>14.52</v>
      </c>
      <c r="K87" s="87">
        <v>35.17</v>
      </c>
      <c r="L87" s="87">
        <v>3.81</v>
      </c>
      <c r="M87" s="87">
        <v>0.6</v>
      </c>
      <c r="N87" s="87">
        <v>247.86</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-403.12</v>
      </c>
      <c r="D88" s="87">
        <v>-536.79</v>
      </c>
      <c r="E88" s="87">
        <v>-135.16999999999999</v>
      </c>
      <c r="F88" s="87">
        <v>-132.79</v>
      </c>
      <c r="G88" s="87">
        <v>-145.30000000000001</v>
      </c>
      <c r="H88" s="87">
        <v>-142.83000000000001</v>
      </c>
      <c r="I88" s="87">
        <v>-126.68</v>
      </c>
      <c r="J88" s="87">
        <v>-131.02000000000001</v>
      </c>
      <c r="K88" s="87">
        <v>-135.44</v>
      </c>
      <c r="L88" s="87">
        <v>-131.51</v>
      </c>
      <c r="M88" s="87">
        <v>-1.34</v>
      </c>
      <c r="N88" s="87">
        <v>-235.99</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-394.65</v>
      </c>
      <c r="D89" s="90">
        <v>-531.89</v>
      </c>
      <c r="E89" s="90">
        <v>-126.12</v>
      </c>
      <c r="F89" s="90">
        <v>-123.26</v>
      </c>
      <c r="G89" s="90">
        <v>-123.91</v>
      </c>
      <c r="H89" s="90">
        <v>-123.21</v>
      </c>
      <c r="I89" s="90">
        <v>-119.52</v>
      </c>
      <c r="J89" s="90">
        <v>-126.41</v>
      </c>
      <c r="K89" s="90">
        <v>-133.71</v>
      </c>
      <c r="L89" s="90">
        <v>-130.49</v>
      </c>
      <c r="M89" s="90">
        <v>-1.25</v>
      </c>
      <c r="N89" s="90">
        <v>-235.79</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2.25</v>
      </c>
      <c r="D90" s="83">
        <v>0</v>
      </c>
      <c r="E90" s="83">
        <v>2.77</v>
      </c>
      <c r="F90" s="83">
        <v>0</v>
      </c>
      <c r="G90" s="83">
        <v>9.92</v>
      </c>
      <c r="H90" s="83">
        <v>0</v>
      </c>
      <c r="I90" s="83">
        <v>11.44</v>
      </c>
      <c r="J90" s="83">
        <v>0</v>
      </c>
      <c r="K90" s="83">
        <v>0</v>
      </c>
      <c r="L90" s="83">
        <v>0</v>
      </c>
      <c r="M90" s="83">
        <v>0</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0.31</v>
      </c>
      <c r="D91" s="83">
        <v>0</v>
      </c>
      <c r="E91" s="83">
        <v>0.38</v>
      </c>
      <c r="F91" s="83">
        <v>0.24</v>
      </c>
      <c r="G91" s="83">
        <v>0.26</v>
      </c>
      <c r="H91" s="83">
        <v>0.49</v>
      </c>
      <c r="I91" s="83">
        <v>1.37</v>
      </c>
      <c r="J91" s="83">
        <v>0.43</v>
      </c>
      <c r="K91" s="83">
        <v>0</v>
      </c>
      <c r="L91" s="83">
        <v>0</v>
      </c>
      <c r="M91" s="83">
        <v>0</v>
      </c>
      <c r="N91" s="83">
        <v>0</v>
      </c>
    </row>
  </sheetData>
  <mergeCells count="31">
    <mergeCell ref="F14:H16"/>
    <mergeCell ref="F6:F13"/>
    <mergeCell ref="I6:I13"/>
    <mergeCell ref="J6:J13"/>
    <mergeCell ref="A4:A16"/>
    <mergeCell ref="B4:B16"/>
    <mergeCell ref="C4:C16"/>
    <mergeCell ref="D4:D16"/>
    <mergeCell ref="E4:E16"/>
    <mergeCell ref="A1:B1"/>
    <mergeCell ref="C1:H1"/>
    <mergeCell ref="I1:N1"/>
    <mergeCell ref="A3:B3"/>
    <mergeCell ref="C3:H3"/>
    <mergeCell ref="I3:N3"/>
    <mergeCell ref="C55:H55"/>
    <mergeCell ref="I55:N55"/>
    <mergeCell ref="A2:B2"/>
    <mergeCell ref="C2:H2"/>
    <mergeCell ref="I2:N2"/>
    <mergeCell ref="I4:L5"/>
    <mergeCell ref="M4:M16"/>
    <mergeCell ref="N4:N16"/>
    <mergeCell ref="G6:G13"/>
    <mergeCell ref="H6:H13"/>
    <mergeCell ref="K6:K13"/>
    <mergeCell ref="C18:H18"/>
    <mergeCell ref="L6:L13"/>
    <mergeCell ref="I14:L16"/>
    <mergeCell ref="F4:H5"/>
    <mergeCell ref="I18:N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33" t="s">
        <v>101</v>
      </c>
      <c r="B2" s="234"/>
      <c r="C2" s="240" t="s">
        <v>202</v>
      </c>
      <c r="D2" s="241"/>
      <c r="E2" s="241"/>
      <c r="F2" s="241"/>
      <c r="G2" s="241"/>
      <c r="H2" s="241"/>
      <c r="I2" s="241" t="s">
        <v>202</v>
      </c>
      <c r="J2" s="241"/>
      <c r="K2" s="241"/>
      <c r="L2" s="241"/>
      <c r="M2" s="241"/>
      <c r="N2" s="241"/>
      <c r="O2" s="105"/>
      <c r="P2" s="105"/>
      <c r="Q2" s="105"/>
      <c r="R2" s="105"/>
      <c r="S2" s="105"/>
      <c r="T2" s="105"/>
      <c r="U2" s="105"/>
      <c r="V2" s="105"/>
      <c r="W2" s="105"/>
      <c r="X2" s="105"/>
      <c r="Y2" s="105"/>
      <c r="Z2" s="105"/>
      <c r="AA2" s="105"/>
    </row>
    <row r="3" spans="1:27" s="76" customFormat="1" ht="15" customHeight="1">
      <c r="A3" s="235"/>
      <c r="B3" s="236"/>
      <c r="C3" s="242"/>
      <c r="D3" s="243"/>
      <c r="E3" s="243"/>
      <c r="F3" s="243"/>
      <c r="G3" s="243"/>
      <c r="H3" s="243"/>
      <c r="I3" s="243"/>
      <c r="J3" s="243"/>
      <c r="K3" s="243"/>
      <c r="L3" s="243"/>
      <c r="M3" s="243"/>
      <c r="N3" s="243"/>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39628</v>
      </c>
      <c r="D19" s="82">
        <v>10738</v>
      </c>
      <c r="E19" s="82">
        <v>8157</v>
      </c>
      <c r="F19" s="82">
        <v>13</v>
      </c>
      <c r="G19" s="82">
        <v>155</v>
      </c>
      <c r="H19" s="82">
        <v>798</v>
      </c>
      <c r="I19" s="82">
        <v>1608</v>
      </c>
      <c r="J19" s="82">
        <v>1806</v>
      </c>
      <c r="K19" s="82">
        <v>2043</v>
      </c>
      <c r="L19" s="82">
        <v>1735</v>
      </c>
      <c r="M19" s="82">
        <v>106</v>
      </c>
      <c r="N19" s="82">
        <v>20626</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26110</v>
      </c>
      <c r="D20" s="82">
        <v>10528</v>
      </c>
      <c r="E20" s="82">
        <v>14001</v>
      </c>
      <c r="F20" s="82">
        <v>173</v>
      </c>
      <c r="G20" s="82">
        <v>615</v>
      </c>
      <c r="H20" s="82">
        <v>2047</v>
      </c>
      <c r="I20" s="82">
        <v>2218</v>
      </c>
      <c r="J20" s="82">
        <v>3576</v>
      </c>
      <c r="K20" s="82">
        <v>1973</v>
      </c>
      <c r="L20" s="82">
        <v>3399</v>
      </c>
      <c r="M20" s="82">
        <v>215</v>
      </c>
      <c r="N20" s="82">
        <v>1365</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42</v>
      </c>
      <c r="D22" s="82">
        <v>0</v>
      </c>
      <c r="E22" s="82">
        <v>41</v>
      </c>
      <c r="F22" s="82">
        <v>0</v>
      </c>
      <c r="G22" s="82">
        <v>2</v>
      </c>
      <c r="H22" s="82">
        <v>1</v>
      </c>
      <c r="I22" s="82">
        <v>13</v>
      </c>
      <c r="J22" s="82">
        <v>24</v>
      </c>
      <c r="K22" s="82">
        <v>0</v>
      </c>
      <c r="L22" s="82">
        <v>0</v>
      </c>
      <c r="M22" s="82">
        <v>1</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48902</v>
      </c>
      <c r="D23" s="82">
        <v>11429</v>
      </c>
      <c r="E23" s="82">
        <v>9413</v>
      </c>
      <c r="F23" s="82">
        <v>19</v>
      </c>
      <c r="G23" s="82">
        <v>134</v>
      </c>
      <c r="H23" s="82">
        <v>931</v>
      </c>
      <c r="I23" s="82">
        <v>1052</v>
      </c>
      <c r="J23" s="82">
        <v>1087</v>
      </c>
      <c r="K23" s="82">
        <v>1499</v>
      </c>
      <c r="L23" s="82">
        <v>4690</v>
      </c>
      <c r="M23" s="82">
        <v>18</v>
      </c>
      <c r="N23" s="82">
        <v>28043</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979</v>
      </c>
      <c r="D24" s="82">
        <v>1</v>
      </c>
      <c r="E24" s="82">
        <v>889</v>
      </c>
      <c r="F24" s="82">
        <v>0</v>
      </c>
      <c r="G24" s="82">
        <v>10</v>
      </c>
      <c r="H24" s="82">
        <v>128</v>
      </c>
      <c r="I24" s="82">
        <v>467</v>
      </c>
      <c r="J24" s="82">
        <v>52</v>
      </c>
      <c r="K24" s="82">
        <v>212</v>
      </c>
      <c r="L24" s="82">
        <v>20</v>
      </c>
      <c r="M24" s="82">
        <v>89</v>
      </c>
      <c r="N24" s="82">
        <v>0</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113702</v>
      </c>
      <c r="D25" s="86">
        <v>32695</v>
      </c>
      <c r="E25" s="86">
        <v>30722</v>
      </c>
      <c r="F25" s="86">
        <v>205</v>
      </c>
      <c r="G25" s="86">
        <v>895</v>
      </c>
      <c r="H25" s="86">
        <v>3649</v>
      </c>
      <c r="I25" s="86">
        <v>4424</v>
      </c>
      <c r="J25" s="86">
        <v>6441</v>
      </c>
      <c r="K25" s="86">
        <v>5304</v>
      </c>
      <c r="L25" s="86">
        <v>9804</v>
      </c>
      <c r="M25" s="86">
        <v>251</v>
      </c>
      <c r="N25" s="86">
        <v>50035</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27438</v>
      </c>
      <c r="D26" s="82">
        <v>4826</v>
      </c>
      <c r="E26" s="82">
        <v>22398</v>
      </c>
      <c r="F26" s="82">
        <v>49</v>
      </c>
      <c r="G26" s="82">
        <v>1232</v>
      </c>
      <c r="H26" s="82">
        <v>1202</v>
      </c>
      <c r="I26" s="82">
        <v>4934</v>
      </c>
      <c r="J26" s="82">
        <v>3111</v>
      </c>
      <c r="K26" s="82">
        <v>8089</v>
      </c>
      <c r="L26" s="82">
        <v>3780</v>
      </c>
      <c r="M26" s="82">
        <v>208</v>
      </c>
      <c r="N26" s="82">
        <v>7</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23045</v>
      </c>
      <c r="D27" s="82">
        <v>3815</v>
      </c>
      <c r="E27" s="82">
        <v>19084</v>
      </c>
      <c r="F27" s="82">
        <v>35</v>
      </c>
      <c r="G27" s="82">
        <v>1170</v>
      </c>
      <c r="H27" s="82">
        <v>822</v>
      </c>
      <c r="I27" s="82">
        <v>4756</v>
      </c>
      <c r="J27" s="82">
        <v>2869</v>
      </c>
      <c r="K27" s="82">
        <v>7874</v>
      </c>
      <c r="L27" s="82">
        <v>1558</v>
      </c>
      <c r="M27" s="82">
        <v>146</v>
      </c>
      <c r="N27" s="82">
        <v>0</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633</v>
      </c>
      <c r="D29" s="82">
        <v>16</v>
      </c>
      <c r="E29" s="82">
        <v>596</v>
      </c>
      <c r="F29" s="82">
        <v>0</v>
      </c>
      <c r="G29" s="82">
        <v>4</v>
      </c>
      <c r="H29" s="82">
        <v>12</v>
      </c>
      <c r="I29" s="82">
        <v>443</v>
      </c>
      <c r="J29" s="82">
        <v>4</v>
      </c>
      <c r="K29" s="82">
        <v>68</v>
      </c>
      <c r="L29" s="82">
        <v>66</v>
      </c>
      <c r="M29" s="82">
        <v>15</v>
      </c>
      <c r="N29" s="82">
        <v>6</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257</v>
      </c>
      <c r="D30" s="82">
        <v>0</v>
      </c>
      <c r="E30" s="82">
        <v>257</v>
      </c>
      <c r="F30" s="82">
        <v>0</v>
      </c>
      <c r="G30" s="82">
        <v>0</v>
      </c>
      <c r="H30" s="82">
        <v>15</v>
      </c>
      <c r="I30" s="82">
        <v>94</v>
      </c>
      <c r="J30" s="82">
        <v>149</v>
      </c>
      <c r="K30" s="82">
        <v>0</v>
      </c>
      <c r="L30" s="82">
        <v>0</v>
      </c>
      <c r="M30" s="82">
        <v>0</v>
      </c>
      <c r="N30" s="82">
        <v>0</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27814</v>
      </c>
      <c r="D31" s="86">
        <v>4841</v>
      </c>
      <c r="E31" s="86">
        <v>22737</v>
      </c>
      <c r="F31" s="86">
        <v>49</v>
      </c>
      <c r="G31" s="86">
        <v>1236</v>
      </c>
      <c r="H31" s="86">
        <v>1199</v>
      </c>
      <c r="I31" s="86">
        <v>5283</v>
      </c>
      <c r="J31" s="86">
        <v>2966</v>
      </c>
      <c r="K31" s="86">
        <v>8157</v>
      </c>
      <c r="L31" s="86">
        <v>3846</v>
      </c>
      <c r="M31" s="86">
        <v>223</v>
      </c>
      <c r="N31" s="86">
        <v>13</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141516</v>
      </c>
      <c r="D32" s="86">
        <v>37536</v>
      </c>
      <c r="E32" s="86">
        <v>53459</v>
      </c>
      <c r="F32" s="86">
        <v>254</v>
      </c>
      <c r="G32" s="86">
        <v>2132</v>
      </c>
      <c r="H32" s="86">
        <v>4848</v>
      </c>
      <c r="I32" s="86">
        <v>9708</v>
      </c>
      <c r="J32" s="86">
        <v>9407</v>
      </c>
      <c r="K32" s="86">
        <v>13460</v>
      </c>
      <c r="L32" s="86">
        <v>13650</v>
      </c>
      <c r="M32" s="86">
        <v>473</v>
      </c>
      <c r="N32" s="86">
        <v>50047</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7249</v>
      </c>
      <c r="D39" s="82">
        <v>379</v>
      </c>
      <c r="E39" s="82">
        <v>186</v>
      </c>
      <c r="F39" s="82">
        <v>0</v>
      </c>
      <c r="G39" s="82">
        <v>8</v>
      </c>
      <c r="H39" s="82">
        <v>6</v>
      </c>
      <c r="I39" s="82">
        <v>74</v>
      </c>
      <c r="J39" s="82">
        <v>0</v>
      </c>
      <c r="K39" s="82">
        <v>99</v>
      </c>
      <c r="L39" s="82">
        <v>0</v>
      </c>
      <c r="M39" s="82">
        <v>0</v>
      </c>
      <c r="N39" s="82">
        <v>6684</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373</v>
      </c>
      <c r="D40" s="82">
        <v>126</v>
      </c>
      <c r="E40" s="82">
        <v>227</v>
      </c>
      <c r="F40" s="82">
        <v>0</v>
      </c>
      <c r="G40" s="82">
        <v>0</v>
      </c>
      <c r="H40" s="82">
        <v>0</v>
      </c>
      <c r="I40" s="82">
        <v>0</v>
      </c>
      <c r="J40" s="82">
        <v>0</v>
      </c>
      <c r="K40" s="82">
        <v>0</v>
      </c>
      <c r="L40" s="82">
        <v>227</v>
      </c>
      <c r="M40" s="82">
        <v>0</v>
      </c>
      <c r="N40" s="82">
        <v>20</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7891</v>
      </c>
      <c r="D41" s="82">
        <v>3372</v>
      </c>
      <c r="E41" s="82">
        <v>2718</v>
      </c>
      <c r="F41" s="82">
        <v>15</v>
      </c>
      <c r="G41" s="82">
        <v>475</v>
      </c>
      <c r="H41" s="82">
        <v>508</v>
      </c>
      <c r="I41" s="82">
        <v>249</v>
      </c>
      <c r="J41" s="82">
        <v>863</v>
      </c>
      <c r="K41" s="82">
        <v>170</v>
      </c>
      <c r="L41" s="82">
        <v>437</v>
      </c>
      <c r="M41" s="82">
        <v>35</v>
      </c>
      <c r="N41" s="82">
        <v>1766</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7722</v>
      </c>
      <c r="D42" s="82">
        <v>947</v>
      </c>
      <c r="E42" s="82">
        <v>4945</v>
      </c>
      <c r="F42" s="82">
        <v>42</v>
      </c>
      <c r="G42" s="82">
        <v>237</v>
      </c>
      <c r="H42" s="82">
        <v>625</v>
      </c>
      <c r="I42" s="82">
        <v>971</v>
      </c>
      <c r="J42" s="82">
        <v>826</v>
      </c>
      <c r="K42" s="82">
        <v>330</v>
      </c>
      <c r="L42" s="82">
        <v>1916</v>
      </c>
      <c r="M42" s="82">
        <v>96</v>
      </c>
      <c r="N42" s="82">
        <v>1734</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979</v>
      </c>
      <c r="D43" s="82">
        <v>1</v>
      </c>
      <c r="E43" s="82">
        <v>889</v>
      </c>
      <c r="F43" s="82">
        <v>0</v>
      </c>
      <c r="G43" s="82">
        <v>10</v>
      </c>
      <c r="H43" s="82">
        <v>128</v>
      </c>
      <c r="I43" s="82">
        <v>467</v>
      </c>
      <c r="J43" s="82">
        <v>52</v>
      </c>
      <c r="K43" s="82">
        <v>212</v>
      </c>
      <c r="L43" s="82">
        <v>20</v>
      </c>
      <c r="M43" s="82">
        <v>89</v>
      </c>
      <c r="N43" s="82">
        <v>0</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22256</v>
      </c>
      <c r="D44" s="86">
        <v>4823</v>
      </c>
      <c r="E44" s="86">
        <v>7187</v>
      </c>
      <c r="F44" s="86">
        <v>58</v>
      </c>
      <c r="G44" s="86">
        <v>709</v>
      </c>
      <c r="H44" s="86">
        <v>1011</v>
      </c>
      <c r="I44" s="86">
        <v>827</v>
      </c>
      <c r="J44" s="86">
        <v>1637</v>
      </c>
      <c r="K44" s="86">
        <v>387</v>
      </c>
      <c r="L44" s="86">
        <v>2559</v>
      </c>
      <c r="M44" s="86">
        <v>42</v>
      </c>
      <c r="N44" s="86">
        <v>10204</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5760</v>
      </c>
      <c r="D45" s="82">
        <v>2579</v>
      </c>
      <c r="E45" s="82">
        <v>3154</v>
      </c>
      <c r="F45" s="82">
        <v>10</v>
      </c>
      <c r="G45" s="82">
        <v>320</v>
      </c>
      <c r="H45" s="82">
        <v>153</v>
      </c>
      <c r="I45" s="82">
        <v>500</v>
      </c>
      <c r="J45" s="82">
        <v>1038</v>
      </c>
      <c r="K45" s="82">
        <v>309</v>
      </c>
      <c r="L45" s="82">
        <v>823</v>
      </c>
      <c r="M45" s="82">
        <v>27</v>
      </c>
      <c r="N45" s="82">
        <v>0</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3056</v>
      </c>
      <c r="D47" s="82">
        <v>231</v>
      </c>
      <c r="E47" s="82">
        <v>2817</v>
      </c>
      <c r="F47" s="82">
        <v>0</v>
      </c>
      <c r="G47" s="82">
        <v>406</v>
      </c>
      <c r="H47" s="82">
        <v>53</v>
      </c>
      <c r="I47" s="82">
        <v>1298</v>
      </c>
      <c r="J47" s="82">
        <v>278</v>
      </c>
      <c r="K47" s="82">
        <v>77</v>
      </c>
      <c r="L47" s="82">
        <v>705</v>
      </c>
      <c r="M47" s="82">
        <v>0</v>
      </c>
      <c r="N47" s="82">
        <v>8</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257</v>
      </c>
      <c r="D48" s="82">
        <v>0</v>
      </c>
      <c r="E48" s="82">
        <v>257</v>
      </c>
      <c r="F48" s="82">
        <v>0</v>
      </c>
      <c r="G48" s="82">
        <v>0</v>
      </c>
      <c r="H48" s="82">
        <v>15</v>
      </c>
      <c r="I48" s="82">
        <v>94</v>
      </c>
      <c r="J48" s="82">
        <v>149</v>
      </c>
      <c r="K48" s="82">
        <v>0</v>
      </c>
      <c r="L48" s="82">
        <v>0</v>
      </c>
      <c r="M48" s="82">
        <v>0</v>
      </c>
      <c r="N48" s="82">
        <v>0</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8559</v>
      </c>
      <c r="D49" s="86">
        <v>2810</v>
      </c>
      <c r="E49" s="86">
        <v>5714</v>
      </c>
      <c r="F49" s="86">
        <v>11</v>
      </c>
      <c r="G49" s="86">
        <v>726</v>
      </c>
      <c r="H49" s="86">
        <v>191</v>
      </c>
      <c r="I49" s="86">
        <v>1705</v>
      </c>
      <c r="J49" s="86">
        <v>1168</v>
      </c>
      <c r="K49" s="86">
        <v>386</v>
      </c>
      <c r="L49" s="86">
        <v>1528</v>
      </c>
      <c r="M49" s="86">
        <v>27</v>
      </c>
      <c r="N49" s="86">
        <v>8</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30814</v>
      </c>
      <c r="D50" s="86">
        <v>7633</v>
      </c>
      <c r="E50" s="86">
        <v>12901</v>
      </c>
      <c r="F50" s="86">
        <v>69</v>
      </c>
      <c r="G50" s="86">
        <v>1435</v>
      </c>
      <c r="H50" s="86">
        <v>1202</v>
      </c>
      <c r="I50" s="86">
        <v>2531</v>
      </c>
      <c r="J50" s="86">
        <v>2805</v>
      </c>
      <c r="K50" s="86">
        <v>772</v>
      </c>
      <c r="L50" s="86">
        <v>4087</v>
      </c>
      <c r="M50" s="86">
        <v>69</v>
      </c>
      <c r="N50" s="86">
        <v>10212</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-110702</v>
      </c>
      <c r="D51" s="86">
        <v>-29903</v>
      </c>
      <c r="E51" s="86">
        <v>-40558</v>
      </c>
      <c r="F51" s="86">
        <v>-185</v>
      </c>
      <c r="G51" s="86">
        <v>-697</v>
      </c>
      <c r="H51" s="86">
        <v>-3646</v>
      </c>
      <c r="I51" s="86">
        <v>-7176</v>
      </c>
      <c r="J51" s="86">
        <v>-6602</v>
      </c>
      <c r="K51" s="86">
        <v>-12688</v>
      </c>
      <c r="L51" s="86">
        <v>-9563</v>
      </c>
      <c r="M51" s="86">
        <v>-405</v>
      </c>
      <c r="N51" s="86">
        <v>-39835</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-91446</v>
      </c>
      <c r="D52" s="89">
        <v>-27872</v>
      </c>
      <c r="E52" s="89">
        <v>-23535</v>
      </c>
      <c r="F52" s="89">
        <v>-147</v>
      </c>
      <c r="G52" s="89">
        <v>-186</v>
      </c>
      <c r="H52" s="89">
        <v>-2638</v>
      </c>
      <c r="I52" s="89">
        <v>-3597</v>
      </c>
      <c r="J52" s="89">
        <v>-4804</v>
      </c>
      <c r="K52" s="89">
        <v>-4917</v>
      </c>
      <c r="L52" s="89">
        <v>-7246</v>
      </c>
      <c r="M52" s="89">
        <v>-209</v>
      </c>
      <c r="N52" s="89">
        <v>-39831</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0</v>
      </c>
      <c r="D53" s="82">
        <v>0</v>
      </c>
      <c r="E53" s="82">
        <v>0</v>
      </c>
      <c r="F53" s="82">
        <v>0</v>
      </c>
      <c r="G53" s="82">
        <v>0</v>
      </c>
      <c r="H53" s="82">
        <v>0</v>
      </c>
      <c r="I53" s="82">
        <v>0</v>
      </c>
      <c r="J53" s="82">
        <v>0</v>
      </c>
      <c r="K53" s="82">
        <v>0</v>
      </c>
      <c r="L53" s="82">
        <v>0</v>
      </c>
      <c r="M53" s="82">
        <v>0</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436</v>
      </c>
      <c r="D54" s="82">
        <v>0</v>
      </c>
      <c r="E54" s="82">
        <v>428</v>
      </c>
      <c r="F54" s="82">
        <v>0</v>
      </c>
      <c r="G54" s="82">
        <v>6</v>
      </c>
      <c r="H54" s="82">
        <v>118</v>
      </c>
      <c r="I54" s="82">
        <v>233</v>
      </c>
      <c r="J54" s="82">
        <v>70</v>
      </c>
      <c r="K54" s="82">
        <v>0</v>
      </c>
      <c r="L54" s="82">
        <v>0</v>
      </c>
      <c r="M54" s="82">
        <v>8</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24.62</v>
      </c>
      <c r="D56" s="83">
        <v>35.29</v>
      </c>
      <c r="E56" s="83">
        <v>6.25</v>
      </c>
      <c r="F56" s="83">
        <v>0.15</v>
      </c>
      <c r="G56" s="83">
        <v>0.9</v>
      </c>
      <c r="H56" s="83">
        <v>3.37</v>
      </c>
      <c r="I56" s="83">
        <v>9.59</v>
      </c>
      <c r="J56" s="83">
        <v>8.48</v>
      </c>
      <c r="K56" s="83">
        <v>14.67</v>
      </c>
      <c r="L56" s="83">
        <v>5.89</v>
      </c>
      <c r="M56" s="83">
        <v>0.14000000000000001</v>
      </c>
      <c r="N56" s="83">
        <v>15.8</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16.22</v>
      </c>
      <c r="D57" s="83">
        <v>34.6</v>
      </c>
      <c r="E57" s="83">
        <v>10.73</v>
      </c>
      <c r="F57" s="83">
        <v>2.1</v>
      </c>
      <c r="G57" s="83">
        <v>3.59</v>
      </c>
      <c r="H57" s="83">
        <v>8.64</v>
      </c>
      <c r="I57" s="83">
        <v>13.22</v>
      </c>
      <c r="J57" s="83">
        <v>16.8</v>
      </c>
      <c r="K57" s="83">
        <v>14.17</v>
      </c>
      <c r="L57" s="83">
        <v>11.53</v>
      </c>
      <c r="M57" s="83">
        <v>0.28000000000000003</v>
      </c>
      <c r="N57" s="83">
        <v>1.05</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0.03</v>
      </c>
      <c r="D59" s="83">
        <v>0</v>
      </c>
      <c r="E59" s="83">
        <v>0.03</v>
      </c>
      <c r="F59" s="83">
        <v>0</v>
      </c>
      <c r="G59" s="83">
        <v>0.01</v>
      </c>
      <c r="H59" s="83">
        <v>0.01</v>
      </c>
      <c r="I59" s="83">
        <v>0.08</v>
      </c>
      <c r="J59" s="83">
        <v>0.11</v>
      </c>
      <c r="K59" s="83">
        <v>0</v>
      </c>
      <c r="L59" s="83">
        <v>0</v>
      </c>
      <c r="M59" s="83">
        <v>0</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30.39</v>
      </c>
      <c r="D60" s="83">
        <v>37.56</v>
      </c>
      <c r="E60" s="83">
        <v>7.21</v>
      </c>
      <c r="F60" s="83">
        <v>0.24</v>
      </c>
      <c r="G60" s="83">
        <v>0.78</v>
      </c>
      <c r="H60" s="83">
        <v>3.93</v>
      </c>
      <c r="I60" s="83">
        <v>6.27</v>
      </c>
      <c r="J60" s="83">
        <v>5.1100000000000003</v>
      </c>
      <c r="K60" s="83">
        <v>10.77</v>
      </c>
      <c r="L60" s="83">
        <v>15.91</v>
      </c>
      <c r="M60" s="83">
        <v>0.02</v>
      </c>
      <c r="N60" s="83">
        <v>21.49</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0.61</v>
      </c>
      <c r="D61" s="83">
        <v>0</v>
      </c>
      <c r="E61" s="83">
        <v>0.68</v>
      </c>
      <c r="F61" s="83">
        <v>0</v>
      </c>
      <c r="G61" s="83">
        <v>0.06</v>
      </c>
      <c r="H61" s="83">
        <v>0.54</v>
      </c>
      <c r="I61" s="83">
        <v>2.78</v>
      </c>
      <c r="J61" s="83">
        <v>0.25</v>
      </c>
      <c r="K61" s="83">
        <v>1.52</v>
      </c>
      <c r="L61" s="83">
        <v>7.0000000000000007E-2</v>
      </c>
      <c r="M61" s="83">
        <v>0.12</v>
      </c>
      <c r="N61" s="83">
        <v>0</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70.650000000000006</v>
      </c>
      <c r="D62" s="87">
        <v>107.45</v>
      </c>
      <c r="E62" s="87">
        <v>23.54</v>
      </c>
      <c r="F62" s="87">
        <v>2.4900000000000002</v>
      </c>
      <c r="G62" s="87">
        <v>5.22</v>
      </c>
      <c r="H62" s="87">
        <v>15.41</v>
      </c>
      <c r="I62" s="87">
        <v>26.37</v>
      </c>
      <c r="J62" s="87">
        <v>30.26</v>
      </c>
      <c r="K62" s="87">
        <v>38.090000000000003</v>
      </c>
      <c r="L62" s="87">
        <v>33.25</v>
      </c>
      <c r="M62" s="87">
        <v>0.32</v>
      </c>
      <c r="N62" s="87">
        <v>38.340000000000003</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17.05</v>
      </c>
      <c r="D63" s="83">
        <v>15.86</v>
      </c>
      <c r="E63" s="83">
        <v>17.16</v>
      </c>
      <c r="F63" s="83">
        <v>0.6</v>
      </c>
      <c r="G63" s="83">
        <v>7.19</v>
      </c>
      <c r="H63" s="83">
        <v>5.08</v>
      </c>
      <c r="I63" s="83">
        <v>29.41</v>
      </c>
      <c r="J63" s="83">
        <v>14.61</v>
      </c>
      <c r="K63" s="83">
        <v>58.1</v>
      </c>
      <c r="L63" s="83">
        <v>12.82</v>
      </c>
      <c r="M63" s="83">
        <v>0.27</v>
      </c>
      <c r="N63" s="83">
        <v>0.01</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14.32</v>
      </c>
      <c r="D64" s="83">
        <v>12.54</v>
      </c>
      <c r="E64" s="83">
        <v>14.62</v>
      </c>
      <c r="F64" s="83">
        <v>0.42</v>
      </c>
      <c r="G64" s="83">
        <v>6.82</v>
      </c>
      <c r="H64" s="83">
        <v>3.47</v>
      </c>
      <c r="I64" s="83">
        <v>28.35</v>
      </c>
      <c r="J64" s="83">
        <v>13.48</v>
      </c>
      <c r="K64" s="83">
        <v>56.55</v>
      </c>
      <c r="L64" s="83">
        <v>5.28</v>
      </c>
      <c r="M64" s="83">
        <v>0.19</v>
      </c>
      <c r="N64" s="83">
        <v>0</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0.39</v>
      </c>
      <c r="D66" s="83">
        <v>0.05</v>
      </c>
      <c r="E66" s="83">
        <v>0.46</v>
      </c>
      <c r="F66" s="83">
        <v>0</v>
      </c>
      <c r="G66" s="83">
        <v>0.02</v>
      </c>
      <c r="H66" s="83">
        <v>0.05</v>
      </c>
      <c r="I66" s="83">
        <v>2.64</v>
      </c>
      <c r="J66" s="83">
        <v>0.02</v>
      </c>
      <c r="K66" s="83">
        <v>0.49</v>
      </c>
      <c r="L66" s="83">
        <v>0.22</v>
      </c>
      <c r="M66" s="83">
        <v>0.02</v>
      </c>
      <c r="N66" s="83">
        <v>0</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0.16</v>
      </c>
      <c r="D67" s="83">
        <v>0</v>
      </c>
      <c r="E67" s="83">
        <v>0.2</v>
      </c>
      <c r="F67" s="83">
        <v>0</v>
      </c>
      <c r="G67" s="83">
        <v>0</v>
      </c>
      <c r="H67" s="83">
        <v>0.06</v>
      </c>
      <c r="I67" s="83">
        <v>0.56000000000000005</v>
      </c>
      <c r="J67" s="83">
        <v>0.7</v>
      </c>
      <c r="K67" s="83">
        <v>0</v>
      </c>
      <c r="L67" s="83">
        <v>0</v>
      </c>
      <c r="M67" s="83">
        <v>0</v>
      </c>
      <c r="N67" s="83">
        <v>0</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17.28</v>
      </c>
      <c r="D68" s="87">
        <v>15.91</v>
      </c>
      <c r="E68" s="87">
        <v>17.420000000000002</v>
      </c>
      <c r="F68" s="87">
        <v>0.6</v>
      </c>
      <c r="G68" s="87">
        <v>7.21</v>
      </c>
      <c r="H68" s="87">
        <v>5.0599999999999996</v>
      </c>
      <c r="I68" s="87">
        <v>31.49</v>
      </c>
      <c r="J68" s="87">
        <v>13.93</v>
      </c>
      <c r="K68" s="87">
        <v>58.58</v>
      </c>
      <c r="L68" s="87">
        <v>13.04</v>
      </c>
      <c r="M68" s="87">
        <v>0.28999999999999998</v>
      </c>
      <c r="N68" s="87">
        <v>0.01</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87.93</v>
      </c>
      <c r="D69" s="87">
        <v>123.36</v>
      </c>
      <c r="E69" s="87">
        <v>40.96</v>
      </c>
      <c r="F69" s="87">
        <v>3.09</v>
      </c>
      <c r="G69" s="87">
        <v>12.44</v>
      </c>
      <c r="H69" s="87">
        <v>20.47</v>
      </c>
      <c r="I69" s="87">
        <v>57.86</v>
      </c>
      <c r="J69" s="87">
        <v>44.19</v>
      </c>
      <c r="K69" s="87">
        <v>96.68</v>
      </c>
      <c r="L69" s="87">
        <v>46.3</v>
      </c>
      <c r="M69" s="87">
        <v>0.61</v>
      </c>
      <c r="N69" s="87">
        <v>38.35</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4.5</v>
      </c>
      <c r="D76" s="83">
        <v>1.24</v>
      </c>
      <c r="E76" s="83">
        <v>0.14000000000000001</v>
      </c>
      <c r="F76" s="83">
        <v>0</v>
      </c>
      <c r="G76" s="83">
        <v>0.04</v>
      </c>
      <c r="H76" s="83">
        <v>0.02</v>
      </c>
      <c r="I76" s="83">
        <v>0.44</v>
      </c>
      <c r="J76" s="83">
        <v>0</v>
      </c>
      <c r="K76" s="83">
        <v>0.71</v>
      </c>
      <c r="L76" s="83">
        <v>0</v>
      </c>
      <c r="M76" s="83">
        <v>0</v>
      </c>
      <c r="N76" s="83">
        <v>5.12</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0.23</v>
      </c>
      <c r="D77" s="83">
        <v>0.41</v>
      </c>
      <c r="E77" s="83">
        <v>0.17</v>
      </c>
      <c r="F77" s="83">
        <v>0</v>
      </c>
      <c r="G77" s="83">
        <v>0</v>
      </c>
      <c r="H77" s="83">
        <v>0</v>
      </c>
      <c r="I77" s="83">
        <v>0</v>
      </c>
      <c r="J77" s="83">
        <v>0</v>
      </c>
      <c r="K77" s="83">
        <v>0</v>
      </c>
      <c r="L77" s="83">
        <v>0.77</v>
      </c>
      <c r="M77" s="83">
        <v>0</v>
      </c>
      <c r="N77" s="83">
        <v>0.02</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4.9000000000000004</v>
      </c>
      <c r="D78" s="83">
        <v>11.08</v>
      </c>
      <c r="E78" s="83">
        <v>2.08</v>
      </c>
      <c r="F78" s="83">
        <v>0.19</v>
      </c>
      <c r="G78" s="83">
        <v>2.77</v>
      </c>
      <c r="H78" s="83">
        <v>2.15</v>
      </c>
      <c r="I78" s="83">
        <v>1.48</v>
      </c>
      <c r="J78" s="83">
        <v>4.0599999999999996</v>
      </c>
      <c r="K78" s="83">
        <v>1.22</v>
      </c>
      <c r="L78" s="83">
        <v>1.48</v>
      </c>
      <c r="M78" s="83">
        <v>0.05</v>
      </c>
      <c r="N78" s="83">
        <v>1.35</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4.8</v>
      </c>
      <c r="D79" s="83">
        <v>3.11</v>
      </c>
      <c r="E79" s="83">
        <v>3.79</v>
      </c>
      <c r="F79" s="83">
        <v>0.52</v>
      </c>
      <c r="G79" s="83">
        <v>1.38</v>
      </c>
      <c r="H79" s="83">
        <v>2.64</v>
      </c>
      <c r="I79" s="83">
        <v>5.79</v>
      </c>
      <c r="J79" s="83">
        <v>3.88</v>
      </c>
      <c r="K79" s="83">
        <v>2.37</v>
      </c>
      <c r="L79" s="83">
        <v>6.5</v>
      </c>
      <c r="M79" s="83">
        <v>0.12</v>
      </c>
      <c r="N79" s="83">
        <v>1.33</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0.61</v>
      </c>
      <c r="D80" s="83">
        <v>0</v>
      </c>
      <c r="E80" s="83">
        <v>0.68</v>
      </c>
      <c r="F80" s="83">
        <v>0</v>
      </c>
      <c r="G80" s="83">
        <v>0.06</v>
      </c>
      <c r="H80" s="83">
        <v>0.54</v>
      </c>
      <c r="I80" s="83">
        <v>2.78</v>
      </c>
      <c r="J80" s="83">
        <v>0.25</v>
      </c>
      <c r="K80" s="83">
        <v>1.52</v>
      </c>
      <c r="L80" s="83">
        <v>7.0000000000000007E-2</v>
      </c>
      <c r="M80" s="83">
        <v>0.12</v>
      </c>
      <c r="N80" s="83">
        <v>0</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13.83</v>
      </c>
      <c r="D81" s="87">
        <v>15.85</v>
      </c>
      <c r="E81" s="87">
        <v>5.51</v>
      </c>
      <c r="F81" s="87">
        <v>0.7</v>
      </c>
      <c r="G81" s="87">
        <v>4.1399999999999997</v>
      </c>
      <c r="H81" s="87">
        <v>4.2699999999999996</v>
      </c>
      <c r="I81" s="87">
        <v>4.93</v>
      </c>
      <c r="J81" s="87">
        <v>7.69</v>
      </c>
      <c r="K81" s="87">
        <v>2.78</v>
      </c>
      <c r="L81" s="87">
        <v>8.68</v>
      </c>
      <c r="M81" s="87">
        <v>0.05</v>
      </c>
      <c r="N81" s="87">
        <v>7.82</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3.58</v>
      </c>
      <c r="D82" s="83">
        <v>8.48</v>
      </c>
      <c r="E82" s="83">
        <v>2.42</v>
      </c>
      <c r="F82" s="83">
        <v>0.13</v>
      </c>
      <c r="G82" s="83">
        <v>1.87</v>
      </c>
      <c r="H82" s="83">
        <v>0.65</v>
      </c>
      <c r="I82" s="83">
        <v>2.98</v>
      </c>
      <c r="J82" s="83">
        <v>4.88</v>
      </c>
      <c r="K82" s="83">
        <v>2.2200000000000002</v>
      </c>
      <c r="L82" s="83">
        <v>2.79</v>
      </c>
      <c r="M82" s="83">
        <v>0.03</v>
      </c>
      <c r="N82" s="83">
        <v>0</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1.9</v>
      </c>
      <c r="D84" s="83">
        <v>0.76</v>
      </c>
      <c r="E84" s="83">
        <v>2.16</v>
      </c>
      <c r="F84" s="83">
        <v>0</v>
      </c>
      <c r="G84" s="83">
        <v>2.37</v>
      </c>
      <c r="H84" s="83">
        <v>0.22</v>
      </c>
      <c r="I84" s="83">
        <v>7.74</v>
      </c>
      <c r="J84" s="83">
        <v>1.31</v>
      </c>
      <c r="K84" s="83">
        <v>0.55000000000000004</v>
      </c>
      <c r="L84" s="83">
        <v>2.39</v>
      </c>
      <c r="M84" s="83">
        <v>0</v>
      </c>
      <c r="N84" s="83">
        <v>0.01</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0.16</v>
      </c>
      <c r="D85" s="83">
        <v>0</v>
      </c>
      <c r="E85" s="83">
        <v>0.2</v>
      </c>
      <c r="F85" s="83">
        <v>0</v>
      </c>
      <c r="G85" s="83">
        <v>0</v>
      </c>
      <c r="H85" s="83">
        <v>0.06</v>
      </c>
      <c r="I85" s="83">
        <v>0.56000000000000005</v>
      </c>
      <c r="J85" s="83">
        <v>0.7</v>
      </c>
      <c r="K85" s="83">
        <v>0</v>
      </c>
      <c r="L85" s="83">
        <v>0</v>
      </c>
      <c r="M85" s="83">
        <v>0</v>
      </c>
      <c r="N85" s="83">
        <v>0</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5.32</v>
      </c>
      <c r="D86" s="87">
        <v>9.23</v>
      </c>
      <c r="E86" s="87">
        <v>4.38</v>
      </c>
      <c r="F86" s="87">
        <v>0.13</v>
      </c>
      <c r="G86" s="87">
        <v>4.2300000000000004</v>
      </c>
      <c r="H86" s="87">
        <v>0.81</v>
      </c>
      <c r="I86" s="87">
        <v>10.16</v>
      </c>
      <c r="J86" s="87">
        <v>5.49</v>
      </c>
      <c r="K86" s="87">
        <v>2.77</v>
      </c>
      <c r="L86" s="87">
        <v>5.18</v>
      </c>
      <c r="M86" s="87">
        <v>0.03</v>
      </c>
      <c r="N86" s="87">
        <v>0.01</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19.149999999999999</v>
      </c>
      <c r="D87" s="87">
        <v>25.08</v>
      </c>
      <c r="E87" s="87">
        <v>9.89</v>
      </c>
      <c r="F87" s="87">
        <v>0.84</v>
      </c>
      <c r="G87" s="87">
        <v>8.3699999999999992</v>
      </c>
      <c r="H87" s="87">
        <v>5.08</v>
      </c>
      <c r="I87" s="87">
        <v>15.09</v>
      </c>
      <c r="J87" s="87">
        <v>13.18</v>
      </c>
      <c r="K87" s="87">
        <v>5.55</v>
      </c>
      <c r="L87" s="87">
        <v>13.86</v>
      </c>
      <c r="M87" s="87">
        <v>0.09</v>
      </c>
      <c r="N87" s="87">
        <v>7.82</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-68.790000000000006</v>
      </c>
      <c r="D88" s="87">
        <v>-98.28</v>
      </c>
      <c r="E88" s="87">
        <v>-31.08</v>
      </c>
      <c r="F88" s="87">
        <v>-2.2599999999999998</v>
      </c>
      <c r="G88" s="87">
        <v>-4.0599999999999996</v>
      </c>
      <c r="H88" s="87">
        <v>-15.39</v>
      </c>
      <c r="I88" s="87">
        <v>-42.77</v>
      </c>
      <c r="J88" s="87">
        <v>-31.02</v>
      </c>
      <c r="K88" s="87">
        <v>-91.13</v>
      </c>
      <c r="L88" s="87">
        <v>-32.43</v>
      </c>
      <c r="M88" s="87">
        <v>-0.52</v>
      </c>
      <c r="N88" s="87">
        <v>-30.52</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-56.82</v>
      </c>
      <c r="D89" s="90">
        <v>-91.6</v>
      </c>
      <c r="E89" s="90">
        <v>-18.03</v>
      </c>
      <c r="F89" s="90">
        <v>-1.79</v>
      </c>
      <c r="G89" s="90">
        <v>-1.0900000000000001</v>
      </c>
      <c r="H89" s="90">
        <v>-11.14</v>
      </c>
      <c r="I89" s="90">
        <v>-21.44</v>
      </c>
      <c r="J89" s="90">
        <v>-22.57</v>
      </c>
      <c r="K89" s="90">
        <v>-35.32</v>
      </c>
      <c r="L89" s="90">
        <v>-24.57</v>
      </c>
      <c r="M89" s="90">
        <v>-0.27</v>
      </c>
      <c r="N89" s="90">
        <v>-30.52</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0</v>
      </c>
      <c r="D90" s="83">
        <v>0</v>
      </c>
      <c r="E90" s="83">
        <v>0</v>
      </c>
      <c r="F90" s="83">
        <v>0</v>
      </c>
      <c r="G90" s="83">
        <v>0</v>
      </c>
      <c r="H90" s="83">
        <v>0</v>
      </c>
      <c r="I90" s="83">
        <v>0</v>
      </c>
      <c r="J90" s="83">
        <v>0</v>
      </c>
      <c r="K90" s="83">
        <v>0</v>
      </c>
      <c r="L90" s="83">
        <v>0</v>
      </c>
      <c r="M90" s="83">
        <v>0</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0.27</v>
      </c>
      <c r="D91" s="83">
        <v>0</v>
      </c>
      <c r="E91" s="83">
        <v>0.33</v>
      </c>
      <c r="F91" s="83">
        <v>0</v>
      </c>
      <c r="G91" s="83">
        <v>0.04</v>
      </c>
      <c r="H91" s="83">
        <v>0.5</v>
      </c>
      <c r="I91" s="83">
        <v>1.39</v>
      </c>
      <c r="J91" s="83">
        <v>0.33</v>
      </c>
      <c r="K91" s="83">
        <v>0</v>
      </c>
      <c r="L91" s="83">
        <v>0</v>
      </c>
      <c r="M91" s="83">
        <v>0.01</v>
      </c>
      <c r="N91" s="83">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33" t="s">
        <v>102</v>
      </c>
      <c r="B2" s="234"/>
      <c r="C2" s="240" t="s">
        <v>203</v>
      </c>
      <c r="D2" s="241"/>
      <c r="E2" s="241"/>
      <c r="F2" s="241"/>
      <c r="G2" s="241"/>
      <c r="H2" s="241"/>
      <c r="I2" s="241" t="s">
        <v>203</v>
      </c>
      <c r="J2" s="241"/>
      <c r="K2" s="241"/>
      <c r="L2" s="241"/>
      <c r="M2" s="241"/>
      <c r="N2" s="241"/>
      <c r="O2" s="105"/>
      <c r="P2" s="105"/>
      <c r="Q2" s="105"/>
      <c r="R2" s="105"/>
      <c r="S2" s="105"/>
      <c r="T2" s="105"/>
      <c r="U2" s="105"/>
      <c r="V2" s="105"/>
      <c r="W2" s="105"/>
      <c r="X2" s="105"/>
      <c r="Y2" s="105"/>
      <c r="Z2" s="105"/>
      <c r="AA2" s="105"/>
    </row>
    <row r="3" spans="1:27" s="76" customFormat="1" ht="15" customHeight="1">
      <c r="A3" s="235"/>
      <c r="B3" s="236"/>
      <c r="C3" s="242"/>
      <c r="D3" s="243"/>
      <c r="E3" s="243"/>
      <c r="F3" s="243"/>
      <c r="G3" s="243"/>
      <c r="H3" s="243"/>
      <c r="I3" s="243"/>
      <c r="J3" s="243"/>
      <c r="K3" s="243"/>
      <c r="L3" s="243"/>
      <c r="M3" s="243"/>
      <c r="N3" s="243"/>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121051</v>
      </c>
      <c r="D19" s="82">
        <v>19733</v>
      </c>
      <c r="E19" s="82">
        <v>33262</v>
      </c>
      <c r="F19" s="82">
        <v>484</v>
      </c>
      <c r="G19" s="82">
        <v>1000</v>
      </c>
      <c r="H19" s="82">
        <v>1007</v>
      </c>
      <c r="I19" s="82">
        <v>3668</v>
      </c>
      <c r="J19" s="82">
        <v>7670</v>
      </c>
      <c r="K19" s="82">
        <v>4799</v>
      </c>
      <c r="L19" s="82">
        <v>14636</v>
      </c>
      <c r="M19" s="82">
        <v>12526</v>
      </c>
      <c r="N19" s="82">
        <v>55530</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116768</v>
      </c>
      <c r="D20" s="82">
        <v>13495</v>
      </c>
      <c r="E20" s="82">
        <v>75048</v>
      </c>
      <c r="F20" s="82">
        <v>6182</v>
      </c>
      <c r="G20" s="82">
        <v>11849</v>
      </c>
      <c r="H20" s="82">
        <v>14054</v>
      </c>
      <c r="I20" s="82">
        <v>10336</v>
      </c>
      <c r="J20" s="82">
        <v>11272</v>
      </c>
      <c r="K20" s="82">
        <v>8351</v>
      </c>
      <c r="L20" s="82">
        <v>13004</v>
      </c>
      <c r="M20" s="82">
        <v>313</v>
      </c>
      <c r="N20" s="82">
        <v>27912</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311</v>
      </c>
      <c r="D22" s="82">
        <v>1</v>
      </c>
      <c r="E22" s="82">
        <v>301</v>
      </c>
      <c r="F22" s="82">
        <v>44</v>
      </c>
      <c r="G22" s="82">
        <v>106</v>
      </c>
      <c r="H22" s="82">
        <v>52</v>
      </c>
      <c r="I22" s="82">
        <v>37</v>
      </c>
      <c r="J22" s="82">
        <v>57</v>
      </c>
      <c r="K22" s="82">
        <v>0</v>
      </c>
      <c r="L22" s="82">
        <v>4</v>
      </c>
      <c r="M22" s="82">
        <v>10</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106334</v>
      </c>
      <c r="D23" s="82">
        <v>42234</v>
      </c>
      <c r="E23" s="82">
        <v>22608</v>
      </c>
      <c r="F23" s="82">
        <v>1092</v>
      </c>
      <c r="G23" s="82">
        <v>1789</v>
      </c>
      <c r="H23" s="82">
        <v>3083</v>
      </c>
      <c r="I23" s="82">
        <v>1657</v>
      </c>
      <c r="J23" s="82">
        <v>5090</v>
      </c>
      <c r="K23" s="82">
        <v>2043</v>
      </c>
      <c r="L23" s="82">
        <v>7854</v>
      </c>
      <c r="M23" s="82">
        <v>157</v>
      </c>
      <c r="N23" s="82">
        <v>41335</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6230</v>
      </c>
      <c r="D24" s="82">
        <v>48</v>
      </c>
      <c r="E24" s="82">
        <v>2707</v>
      </c>
      <c r="F24" s="82">
        <v>17</v>
      </c>
      <c r="G24" s="82">
        <v>45</v>
      </c>
      <c r="H24" s="82">
        <v>58</v>
      </c>
      <c r="I24" s="82">
        <v>82</v>
      </c>
      <c r="J24" s="82">
        <v>255</v>
      </c>
      <c r="K24" s="82">
        <v>2</v>
      </c>
      <c r="L24" s="82">
        <v>2248</v>
      </c>
      <c r="M24" s="82">
        <v>457</v>
      </c>
      <c r="N24" s="82">
        <v>3018</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338235</v>
      </c>
      <c r="D25" s="86">
        <v>75416</v>
      </c>
      <c r="E25" s="86">
        <v>128511</v>
      </c>
      <c r="F25" s="86">
        <v>7784</v>
      </c>
      <c r="G25" s="86">
        <v>14699</v>
      </c>
      <c r="H25" s="86">
        <v>18138</v>
      </c>
      <c r="I25" s="86">
        <v>15615</v>
      </c>
      <c r="J25" s="86">
        <v>23834</v>
      </c>
      <c r="K25" s="86">
        <v>15191</v>
      </c>
      <c r="L25" s="86">
        <v>33249</v>
      </c>
      <c r="M25" s="86">
        <v>12549</v>
      </c>
      <c r="N25" s="86">
        <v>121759</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274023</v>
      </c>
      <c r="D26" s="82">
        <v>79547</v>
      </c>
      <c r="E26" s="82">
        <v>164991</v>
      </c>
      <c r="F26" s="82">
        <v>12731</v>
      </c>
      <c r="G26" s="82">
        <v>18991</v>
      </c>
      <c r="H26" s="82">
        <v>28135</v>
      </c>
      <c r="I26" s="82">
        <v>20668</v>
      </c>
      <c r="J26" s="82">
        <v>37572</v>
      </c>
      <c r="K26" s="82">
        <v>19443</v>
      </c>
      <c r="L26" s="82">
        <v>27452</v>
      </c>
      <c r="M26" s="82">
        <v>397</v>
      </c>
      <c r="N26" s="82">
        <v>29088</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221912</v>
      </c>
      <c r="D27" s="82">
        <v>53204</v>
      </c>
      <c r="E27" s="82">
        <v>142615</v>
      </c>
      <c r="F27" s="82">
        <v>12207</v>
      </c>
      <c r="G27" s="82">
        <v>16988</v>
      </c>
      <c r="H27" s="82">
        <v>26883</v>
      </c>
      <c r="I27" s="82">
        <v>19463</v>
      </c>
      <c r="J27" s="82">
        <v>28921</v>
      </c>
      <c r="K27" s="82">
        <v>17704</v>
      </c>
      <c r="L27" s="82">
        <v>20450</v>
      </c>
      <c r="M27" s="82">
        <v>329</v>
      </c>
      <c r="N27" s="82">
        <v>25763</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17</v>
      </c>
      <c r="D28" s="82">
        <v>0</v>
      </c>
      <c r="E28" s="82">
        <v>17</v>
      </c>
      <c r="F28" s="82">
        <v>2</v>
      </c>
      <c r="G28" s="82">
        <v>15</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14418</v>
      </c>
      <c r="D29" s="82">
        <v>5735</v>
      </c>
      <c r="E29" s="82">
        <v>6577</v>
      </c>
      <c r="F29" s="82">
        <v>169</v>
      </c>
      <c r="G29" s="82">
        <v>242</v>
      </c>
      <c r="H29" s="82">
        <v>113</v>
      </c>
      <c r="I29" s="82">
        <v>1103</v>
      </c>
      <c r="J29" s="82">
        <v>1347</v>
      </c>
      <c r="K29" s="82">
        <v>109</v>
      </c>
      <c r="L29" s="82">
        <v>3494</v>
      </c>
      <c r="M29" s="82">
        <v>0</v>
      </c>
      <c r="N29" s="82">
        <v>2107</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2857</v>
      </c>
      <c r="D30" s="82">
        <v>0</v>
      </c>
      <c r="E30" s="82">
        <v>2772</v>
      </c>
      <c r="F30" s="82">
        <v>0</v>
      </c>
      <c r="G30" s="82">
        <v>464</v>
      </c>
      <c r="H30" s="82">
        <v>287</v>
      </c>
      <c r="I30" s="82">
        <v>126</v>
      </c>
      <c r="J30" s="82">
        <v>1502</v>
      </c>
      <c r="K30" s="82">
        <v>320</v>
      </c>
      <c r="L30" s="82">
        <v>72</v>
      </c>
      <c r="M30" s="82">
        <v>0</v>
      </c>
      <c r="N30" s="82">
        <v>86</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285601</v>
      </c>
      <c r="D31" s="86">
        <v>85282</v>
      </c>
      <c r="E31" s="86">
        <v>168813</v>
      </c>
      <c r="F31" s="86">
        <v>12902</v>
      </c>
      <c r="G31" s="86">
        <v>18783</v>
      </c>
      <c r="H31" s="86">
        <v>27961</v>
      </c>
      <c r="I31" s="86">
        <v>21645</v>
      </c>
      <c r="J31" s="86">
        <v>37417</v>
      </c>
      <c r="K31" s="86">
        <v>19232</v>
      </c>
      <c r="L31" s="86">
        <v>30873</v>
      </c>
      <c r="M31" s="86">
        <v>397</v>
      </c>
      <c r="N31" s="86">
        <v>31109</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623836</v>
      </c>
      <c r="D32" s="86">
        <v>160698</v>
      </c>
      <c r="E32" s="86">
        <v>297324</v>
      </c>
      <c r="F32" s="86">
        <v>20686</v>
      </c>
      <c r="G32" s="86">
        <v>33483</v>
      </c>
      <c r="H32" s="86">
        <v>46099</v>
      </c>
      <c r="I32" s="86">
        <v>37260</v>
      </c>
      <c r="J32" s="86">
        <v>61251</v>
      </c>
      <c r="K32" s="86">
        <v>34424</v>
      </c>
      <c r="L32" s="86">
        <v>64122</v>
      </c>
      <c r="M32" s="86">
        <v>12946</v>
      </c>
      <c r="N32" s="86">
        <v>152869</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19135</v>
      </c>
      <c r="D39" s="82">
        <v>4333</v>
      </c>
      <c r="E39" s="82">
        <v>1855</v>
      </c>
      <c r="F39" s="82">
        <v>351</v>
      </c>
      <c r="G39" s="82">
        <v>126</v>
      </c>
      <c r="H39" s="82">
        <v>519</v>
      </c>
      <c r="I39" s="82">
        <v>161</v>
      </c>
      <c r="J39" s="82">
        <v>61</v>
      </c>
      <c r="K39" s="82">
        <v>102</v>
      </c>
      <c r="L39" s="82">
        <v>535</v>
      </c>
      <c r="M39" s="82">
        <v>63</v>
      </c>
      <c r="N39" s="82">
        <v>12884</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1050</v>
      </c>
      <c r="D40" s="82">
        <v>657</v>
      </c>
      <c r="E40" s="82">
        <v>184</v>
      </c>
      <c r="F40" s="82">
        <v>44</v>
      </c>
      <c r="G40" s="82">
        <v>7</v>
      </c>
      <c r="H40" s="82">
        <v>39</v>
      </c>
      <c r="I40" s="82">
        <v>0</v>
      </c>
      <c r="J40" s="82">
        <v>15</v>
      </c>
      <c r="K40" s="82">
        <v>46</v>
      </c>
      <c r="L40" s="82">
        <v>33</v>
      </c>
      <c r="M40" s="82">
        <v>0</v>
      </c>
      <c r="N40" s="82">
        <v>209</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50222</v>
      </c>
      <c r="D41" s="82">
        <v>13353</v>
      </c>
      <c r="E41" s="82">
        <v>15975</v>
      </c>
      <c r="F41" s="82">
        <v>607</v>
      </c>
      <c r="G41" s="82">
        <v>857</v>
      </c>
      <c r="H41" s="82">
        <v>2220</v>
      </c>
      <c r="I41" s="82">
        <v>1354</v>
      </c>
      <c r="J41" s="82">
        <v>3006</v>
      </c>
      <c r="K41" s="82">
        <v>2160</v>
      </c>
      <c r="L41" s="82">
        <v>5771</v>
      </c>
      <c r="M41" s="82">
        <v>144</v>
      </c>
      <c r="N41" s="82">
        <v>20751</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47738</v>
      </c>
      <c r="D42" s="82">
        <v>15606</v>
      </c>
      <c r="E42" s="82">
        <v>26827</v>
      </c>
      <c r="F42" s="82">
        <v>3541</v>
      </c>
      <c r="G42" s="82">
        <v>5907</v>
      </c>
      <c r="H42" s="82">
        <v>5323</v>
      </c>
      <c r="I42" s="82">
        <v>2933</v>
      </c>
      <c r="J42" s="82">
        <v>2039</v>
      </c>
      <c r="K42" s="82">
        <v>2809</v>
      </c>
      <c r="L42" s="82">
        <v>4275</v>
      </c>
      <c r="M42" s="82">
        <v>506</v>
      </c>
      <c r="N42" s="82">
        <v>4800</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6230</v>
      </c>
      <c r="D43" s="82">
        <v>48</v>
      </c>
      <c r="E43" s="82">
        <v>2707</v>
      </c>
      <c r="F43" s="82">
        <v>17</v>
      </c>
      <c r="G43" s="82">
        <v>45</v>
      </c>
      <c r="H43" s="82">
        <v>58</v>
      </c>
      <c r="I43" s="82">
        <v>82</v>
      </c>
      <c r="J43" s="82">
        <v>255</v>
      </c>
      <c r="K43" s="82">
        <v>2</v>
      </c>
      <c r="L43" s="82">
        <v>2248</v>
      </c>
      <c r="M43" s="82">
        <v>457</v>
      </c>
      <c r="N43" s="82">
        <v>3018</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111915</v>
      </c>
      <c r="D44" s="86">
        <v>33901</v>
      </c>
      <c r="E44" s="86">
        <v>42133</v>
      </c>
      <c r="F44" s="86">
        <v>4525</v>
      </c>
      <c r="G44" s="86">
        <v>6852</v>
      </c>
      <c r="H44" s="86">
        <v>8044</v>
      </c>
      <c r="I44" s="86">
        <v>4366</v>
      </c>
      <c r="J44" s="86">
        <v>4865</v>
      </c>
      <c r="K44" s="86">
        <v>5116</v>
      </c>
      <c r="L44" s="86">
        <v>8365</v>
      </c>
      <c r="M44" s="86">
        <v>256</v>
      </c>
      <c r="N44" s="86">
        <v>35625</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117392</v>
      </c>
      <c r="D45" s="82">
        <v>49161</v>
      </c>
      <c r="E45" s="82">
        <v>50949</v>
      </c>
      <c r="F45" s="82">
        <v>5887</v>
      </c>
      <c r="G45" s="82">
        <v>10353</v>
      </c>
      <c r="H45" s="82">
        <v>10450</v>
      </c>
      <c r="I45" s="82">
        <v>4636</v>
      </c>
      <c r="J45" s="82">
        <v>8307</v>
      </c>
      <c r="K45" s="82">
        <v>4965</v>
      </c>
      <c r="L45" s="82">
        <v>6352</v>
      </c>
      <c r="M45" s="82">
        <v>207</v>
      </c>
      <c r="N45" s="82">
        <v>17076</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59587</v>
      </c>
      <c r="D47" s="82">
        <v>10116</v>
      </c>
      <c r="E47" s="82">
        <v>48059</v>
      </c>
      <c r="F47" s="82">
        <v>5376</v>
      </c>
      <c r="G47" s="82">
        <v>8973</v>
      </c>
      <c r="H47" s="82">
        <v>9687</v>
      </c>
      <c r="I47" s="82">
        <v>6448</v>
      </c>
      <c r="J47" s="82">
        <v>7884</v>
      </c>
      <c r="K47" s="82">
        <v>2379</v>
      </c>
      <c r="L47" s="82">
        <v>7311</v>
      </c>
      <c r="M47" s="82">
        <v>0</v>
      </c>
      <c r="N47" s="82">
        <v>1412</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2857</v>
      </c>
      <c r="D48" s="82">
        <v>0</v>
      </c>
      <c r="E48" s="82">
        <v>2772</v>
      </c>
      <c r="F48" s="82">
        <v>0</v>
      </c>
      <c r="G48" s="82">
        <v>464</v>
      </c>
      <c r="H48" s="82">
        <v>287</v>
      </c>
      <c r="I48" s="82">
        <v>126</v>
      </c>
      <c r="J48" s="82">
        <v>1502</v>
      </c>
      <c r="K48" s="82">
        <v>320</v>
      </c>
      <c r="L48" s="82">
        <v>72</v>
      </c>
      <c r="M48" s="82">
        <v>0</v>
      </c>
      <c r="N48" s="82">
        <v>86</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174122</v>
      </c>
      <c r="D49" s="86">
        <v>59277</v>
      </c>
      <c r="E49" s="86">
        <v>96235</v>
      </c>
      <c r="F49" s="86">
        <v>11263</v>
      </c>
      <c r="G49" s="86">
        <v>18862</v>
      </c>
      <c r="H49" s="86">
        <v>19850</v>
      </c>
      <c r="I49" s="86">
        <v>10958</v>
      </c>
      <c r="J49" s="86">
        <v>14689</v>
      </c>
      <c r="K49" s="86">
        <v>7024</v>
      </c>
      <c r="L49" s="86">
        <v>13590</v>
      </c>
      <c r="M49" s="86">
        <v>207</v>
      </c>
      <c r="N49" s="86">
        <v>18403</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286037</v>
      </c>
      <c r="D50" s="86">
        <v>93178</v>
      </c>
      <c r="E50" s="86">
        <v>138369</v>
      </c>
      <c r="F50" s="86">
        <v>15788</v>
      </c>
      <c r="G50" s="86">
        <v>25714</v>
      </c>
      <c r="H50" s="86">
        <v>27893</v>
      </c>
      <c r="I50" s="86">
        <v>15324</v>
      </c>
      <c r="J50" s="86">
        <v>19554</v>
      </c>
      <c r="K50" s="86">
        <v>12139</v>
      </c>
      <c r="L50" s="86">
        <v>21956</v>
      </c>
      <c r="M50" s="86">
        <v>463</v>
      </c>
      <c r="N50" s="86">
        <v>54028</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-337799</v>
      </c>
      <c r="D51" s="86">
        <v>-67520</v>
      </c>
      <c r="E51" s="86">
        <v>-158956</v>
      </c>
      <c r="F51" s="86">
        <v>-4898</v>
      </c>
      <c r="G51" s="86">
        <v>-7769</v>
      </c>
      <c r="H51" s="86">
        <v>-18206</v>
      </c>
      <c r="I51" s="86">
        <v>-21936</v>
      </c>
      <c r="J51" s="86">
        <v>-41697</v>
      </c>
      <c r="K51" s="86">
        <v>-22284</v>
      </c>
      <c r="L51" s="86">
        <v>-42166</v>
      </c>
      <c r="M51" s="86">
        <v>-12483</v>
      </c>
      <c r="N51" s="86">
        <v>-98840</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-226320</v>
      </c>
      <c r="D52" s="89">
        <v>-41515</v>
      </c>
      <c r="E52" s="89">
        <v>-86378</v>
      </c>
      <c r="F52" s="89">
        <v>-3259</v>
      </c>
      <c r="G52" s="89">
        <v>-7847</v>
      </c>
      <c r="H52" s="89">
        <v>-10094</v>
      </c>
      <c r="I52" s="89">
        <v>-11249</v>
      </c>
      <c r="J52" s="89">
        <v>-18969</v>
      </c>
      <c r="K52" s="89">
        <v>-10076</v>
      </c>
      <c r="L52" s="89">
        <v>-24884</v>
      </c>
      <c r="M52" s="89">
        <v>-12293</v>
      </c>
      <c r="N52" s="89">
        <v>-86134</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4712</v>
      </c>
      <c r="D53" s="82">
        <v>0</v>
      </c>
      <c r="E53" s="82">
        <v>4712</v>
      </c>
      <c r="F53" s="82">
        <v>85</v>
      </c>
      <c r="G53" s="82">
        <v>560</v>
      </c>
      <c r="H53" s="82">
        <v>530</v>
      </c>
      <c r="I53" s="82">
        <v>0</v>
      </c>
      <c r="J53" s="82">
        <v>3537</v>
      </c>
      <c r="K53" s="82">
        <v>0</v>
      </c>
      <c r="L53" s="82">
        <v>0</v>
      </c>
      <c r="M53" s="82">
        <v>0</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2590</v>
      </c>
      <c r="D54" s="82">
        <v>0</v>
      </c>
      <c r="E54" s="82">
        <v>2590</v>
      </c>
      <c r="F54" s="82">
        <v>336</v>
      </c>
      <c r="G54" s="82">
        <v>1154</v>
      </c>
      <c r="H54" s="82">
        <v>450</v>
      </c>
      <c r="I54" s="82">
        <v>221</v>
      </c>
      <c r="J54" s="82">
        <v>241</v>
      </c>
      <c r="K54" s="82">
        <v>0</v>
      </c>
      <c r="L54" s="82">
        <v>187</v>
      </c>
      <c r="M54" s="82">
        <v>0</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75.22</v>
      </c>
      <c r="D56" s="83">
        <v>64.849999999999994</v>
      </c>
      <c r="E56" s="83">
        <v>25.49</v>
      </c>
      <c r="F56" s="83">
        <v>5.89</v>
      </c>
      <c r="G56" s="83">
        <v>5.83</v>
      </c>
      <c r="H56" s="83">
        <v>4.25</v>
      </c>
      <c r="I56" s="83">
        <v>21.86</v>
      </c>
      <c r="J56" s="83">
        <v>36.03</v>
      </c>
      <c r="K56" s="83">
        <v>34.47</v>
      </c>
      <c r="L56" s="83">
        <v>49.64</v>
      </c>
      <c r="M56" s="83">
        <v>16.16</v>
      </c>
      <c r="N56" s="83">
        <v>42.55</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72.56</v>
      </c>
      <c r="D57" s="83">
        <v>44.35</v>
      </c>
      <c r="E57" s="83">
        <v>57.5</v>
      </c>
      <c r="F57" s="83">
        <v>75.27</v>
      </c>
      <c r="G57" s="83">
        <v>69.13</v>
      </c>
      <c r="H57" s="83">
        <v>59.34</v>
      </c>
      <c r="I57" s="83">
        <v>61.61</v>
      </c>
      <c r="J57" s="83">
        <v>52.95</v>
      </c>
      <c r="K57" s="83">
        <v>59.98</v>
      </c>
      <c r="L57" s="83">
        <v>44.1</v>
      </c>
      <c r="M57" s="83">
        <v>0.4</v>
      </c>
      <c r="N57" s="83">
        <v>21.39</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0.19</v>
      </c>
      <c r="D59" s="83">
        <v>0</v>
      </c>
      <c r="E59" s="83">
        <v>0.23</v>
      </c>
      <c r="F59" s="83">
        <v>0.53</v>
      </c>
      <c r="G59" s="83">
        <v>0.62</v>
      </c>
      <c r="H59" s="83">
        <v>0.22</v>
      </c>
      <c r="I59" s="83">
        <v>0.22</v>
      </c>
      <c r="J59" s="83">
        <v>0.27</v>
      </c>
      <c r="K59" s="83">
        <v>0</v>
      </c>
      <c r="L59" s="83">
        <v>0.01</v>
      </c>
      <c r="M59" s="83">
        <v>0.01</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66.069999999999993</v>
      </c>
      <c r="D60" s="83">
        <v>138.80000000000001</v>
      </c>
      <c r="E60" s="83">
        <v>17.32</v>
      </c>
      <c r="F60" s="83">
        <v>13.29</v>
      </c>
      <c r="G60" s="83">
        <v>10.44</v>
      </c>
      <c r="H60" s="83">
        <v>13.02</v>
      </c>
      <c r="I60" s="83">
        <v>9.8800000000000008</v>
      </c>
      <c r="J60" s="83">
        <v>23.91</v>
      </c>
      <c r="K60" s="83">
        <v>14.67</v>
      </c>
      <c r="L60" s="83">
        <v>26.64</v>
      </c>
      <c r="M60" s="83">
        <v>0.2</v>
      </c>
      <c r="N60" s="83">
        <v>31.67</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3.87</v>
      </c>
      <c r="D61" s="83">
        <v>0.16</v>
      </c>
      <c r="E61" s="83">
        <v>2.0699999999999998</v>
      </c>
      <c r="F61" s="83">
        <v>0.2</v>
      </c>
      <c r="G61" s="83">
        <v>0.26</v>
      </c>
      <c r="H61" s="83">
        <v>0.24</v>
      </c>
      <c r="I61" s="83">
        <v>0.49</v>
      </c>
      <c r="J61" s="83">
        <v>1.2</v>
      </c>
      <c r="K61" s="83">
        <v>0.01</v>
      </c>
      <c r="L61" s="83">
        <v>7.63</v>
      </c>
      <c r="M61" s="83">
        <v>0.59</v>
      </c>
      <c r="N61" s="83">
        <v>2.31</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210.17</v>
      </c>
      <c r="D62" s="87">
        <v>247.85</v>
      </c>
      <c r="E62" s="87">
        <v>98.47</v>
      </c>
      <c r="F62" s="87">
        <v>94.79</v>
      </c>
      <c r="G62" s="87">
        <v>85.76</v>
      </c>
      <c r="H62" s="87">
        <v>76.58</v>
      </c>
      <c r="I62" s="87">
        <v>93.07</v>
      </c>
      <c r="J62" s="87">
        <v>111.97</v>
      </c>
      <c r="K62" s="87">
        <v>109.11</v>
      </c>
      <c r="L62" s="87">
        <v>112.77</v>
      </c>
      <c r="M62" s="87">
        <v>16.190000000000001</v>
      </c>
      <c r="N62" s="87">
        <v>93.3</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170.27</v>
      </c>
      <c r="D63" s="83">
        <v>261.43</v>
      </c>
      <c r="E63" s="83">
        <v>126.42</v>
      </c>
      <c r="F63" s="83">
        <v>155.01</v>
      </c>
      <c r="G63" s="83">
        <v>110.8</v>
      </c>
      <c r="H63" s="83">
        <v>118.79</v>
      </c>
      <c r="I63" s="83">
        <v>123.19</v>
      </c>
      <c r="J63" s="83">
        <v>176.51</v>
      </c>
      <c r="K63" s="83">
        <v>139.65</v>
      </c>
      <c r="L63" s="83">
        <v>93.11</v>
      </c>
      <c r="M63" s="83">
        <v>0.51</v>
      </c>
      <c r="N63" s="83">
        <v>22.29</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137.88999999999999</v>
      </c>
      <c r="D64" s="83">
        <v>174.85</v>
      </c>
      <c r="E64" s="83">
        <v>109.28</v>
      </c>
      <c r="F64" s="83">
        <v>148.63</v>
      </c>
      <c r="G64" s="83">
        <v>99.11</v>
      </c>
      <c r="H64" s="83">
        <v>113.5</v>
      </c>
      <c r="I64" s="83">
        <v>116.01</v>
      </c>
      <c r="J64" s="83">
        <v>135.87</v>
      </c>
      <c r="K64" s="83">
        <v>127.15</v>
      </c>
      <c r="L64" s="83">
        <v>69.36</v>
      </c>
      <c r="M64" s="83">
        <v>0.42</v>
      </c>
      <c r="N64" s="83">
        <v>19.739999999999998</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0.01</v>
      </c>
      <c r="D65" s="83">
        <v>0</v>
      </c>
      <c r="E65" s="83">
        <v>0.01</v>
      </c>
      <c r="F65" s="83">
        <v>0.03</v>
      </c>
      <c r="G65" s="83">
        <v>0.09</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8.9600000000000009</v>
      </c>
      <c r="D66" s="83">
        <v>18.850000000000001</v>
      </c>
      <c r="E66" s="83">
        <v>5.04</v>
      </c>
      <c r="F66" s="83">
        <v>2.06</v>
      </c>
      <c r="G66" s="83">
        <v>1.41</v>
      </c>
      <c r="H66" s="83">
        <v>0.48</v>
      </c>
      <c r="I66" s="83">
        <v>6.57</v>
      </c>
      <c r="J66" s="83">
        <v>6.33</v>
      </c>
      <c r="K66" s="83">
        <v>0.78</v>
      </c>
      <c r="L66" s="83">
        <v>11.85</v>
      </c>
      <c r="M66" s="83">
        <v>0</v>
      </c>
      <c r="N66" s="83">
        <v>1.61</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1.78</v>
      </c>
      <c r="D67" s="83">
        <v>0</v>
      </c>
      <c r="E67" s="83">
        <v>2.12</v>
      </c>
      <c r="F67" s="83">
        <v>0</v>
      </c>
      <c r="G67" s="83">
        <v>2.71</v>
      </c>
      <c r="H67" s="83">
        <v>1.21</v>
      </c>
      <c r="I67" s="83">
        <v>0.75</v>
      </c>
      <c r="J67" s="83">
        <v>7.06</v>
      </c>
      <c r="K67" s="83">
        <v>2.2999999999999998</v>
      </c>
      <c r="L67" s="83">
        <v>0.25</v>
      </c>
      <c r="M67" s="83">
        <v>0</v>
      </c>
      <c r="N67" s="83">
        <v>7.0000000000000007E-2</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177.46</v>
      </c>
      <c r="D68" s="87">
        <v>280.27999999999997</v>
      </c>
      <c r="E68" s="87">
        <v>129.35</v>
      </c>
      <c r="F68" s="87">
        <v>157.1</v>
      </c>
      <c r="G68" s="87">
        <v>109.59</v>
      </c>
      <c r="H68" s="87">
        <v>118.05</v>
      </c>
      <c r="I68" s="87">
        <v>129.01</v>
      </c>
      <c r="J68" s="87">
        <v>175.78</v>
      </c>
      <c r="K68" s="87">
        <v>138.13</v>
      </c>
      <c r="L68" s="87">
        <v>104.71</v>
      </c>
      <c r="M68" s="87">
        <v>0.51</v>
      </c>
      <c r="N68" s="87">
        <v>23.84</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387.63</v>
      </c>
      <c r="D69" s="87">
        <v>528.13</v>
      </c>
      <c r="E69" s="87">
        <v>227.82</v>
      </c>
      <c r="F69" s="87">
        <v>251.88</v>
      </c>
      <c r="G69" s="87">
        <v>195.34</v>
      </c>
      <c r="H69" s="87">
        <v>194.64</v>
      </c>
      <c r="I69" s="87">
        <v>222.08</v>
      </c>
      <c r="J69" s="87">
        <v>287.75</v>
      </c>
      <c r="K69" s="87">
        <v>247.24</v>
      </c>
      <c r="L69" s="87">
        <v>217.48</v>
      </c>
      <c r="M69" s="87">
        <v>16.7</v>
      </c>
      <c r="N69" s="87">
        <v>117.13</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11.89</v>
      </c>
      <c r="D76" s="83">
        <v>14.24</v>
      </c>
      <c r="E76" s="83">
        <v>1.42</v>
      </c>
      <c r="F76" s="83">
        <v>4.2699999999999996</v>
      </c>
      <c r="G76" s="83">
        <v>0.73</v>
      </c>
      <c r="H76" s="83">
        <v>2.19</v>
      </c>
      <c r="I76" s="83">
        <v>0.96</v>
      </c>
      <c r="J76" s="83">
        <v>0.28999999999999998</v>
      </c>
      <c r="K76" s="83">
        <v>0.74</v>
      </c>
      <c r="L76" s="83">
        <v>1.81</v>
      </c>
      <c r="M76" s="83">
        <v>0.08</v>
      </c>
      <c r="N76" s="83">
        <v>9.8699999999999992</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0.65</v>
      </c>
      <c r="D77" s="83">
        <v>2.16</v>
      </c>
      <c r="E77" s="83">
        <v>0.14000000000000001</v>
      </c>
      <c r="F77" s="83">
        <v>0.53</v>
      </c>
      <c r="G77" s="83">
        <v>0.04</v>
      </c>
      <c r="H77" s="83">
        <v>0.17</v>
      </c>
      <c r="I77" s="83">
        <v>0</v>
      </c>
      <c r="J77" s="83">
        <v>7.0000000000000007E-2</v>
      </c>
      <c r="K77" s="83">
        <v>0.33</v>
      </c>
      <c r="L77" s="83">
        <v>0.11</v>
      </c>
      <c r="M77" s="83">
        <v>0</v>
      </c>
      <c r="N77" s="83">
        <v>0.16</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31.21</v>
      </c>
      <c r="D78" s="83">
        <v>43.88</v>
      </c>
      <c r="E78" s="83">
        <v>12.24</v>
      </c>
      <c r="F78" s="83">
        <v>7.39</v>
      </c>
      <c r="G78" s="83">
        <v>5</v>
      </c>
      <c r="H78" s="83">
        <v>9.3699999999999992</v>
      </c>
      <c r="I78" s="83">
        <v>8.07</v>
      </c>
      <c r="J78" s="83">
        <v>14.12</v>
      </c>
      <c r="K78" s="83">
        <v>15.51</v>
      </c>
      <c r="L78" s="83">
        <v>19.57</v>
      </c>
      <c r="M78" s="83">
        <v>0.19</v>
      </c>
      <c r="N78" s="83">
        <v>15.9</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29.66</v>
      </c>
      <c r="D79" s="83">
        <v>51.29</v>
      </c>
      <c r="E79" s="83">
        <v>20.56</v>
      </c>
      <c r="F79" s="83">
        <v>43.11</v>
      </c>
      <c r="G79" s="83">
        <v>34.46</v>
      </c>
      <c r="H79" s="83">
        <v>22.48</v>
      </c>
      <c r="I79" s="83">
        <v>17.48</v>
      </c>
      <c r="J79" s="83">
        <v>9.58</v>
      </c>
      <c r="K79" s="83">
        <v>20.170000000000002</v>
      </c>
      <c r="L79" s="83">
        <v>14.5</v>
      </c>
      <c r="M79" s="83">
        <v>0.65</v>
      </c>
      <c r="N79" s="83">
        <v>3.68</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3.87</v>
      </c>
      <c r="D80" s="83">
        <v>0.16</v>
      </c>
      <c r="E80" s="83">
        <v>2.0699999999999998</v>
      </c>
      <c r="F80" s="83">
        <v>0.2</v>
      </c>
      <c r="G80" s="83">
        <v>0.26</v>
      </c>
      <c r="H80" s="83">
        <v>0.24</v>
      </c>
      <c r="I80" s="83">
        <v>0.49</v>
      </c>
      <c r="J80" s="83">
        <v>1.2</v>
      </c>
      <c r="K80" s="83">
        <v>0.01</v>
      </c>
      <c r="L80" s="83">
        <v>7.63</v>
      </c>
      <c r="M80" s="83">
        <v>0.59</v>
      </c>
      <c r="N80" s="83">
        <v>2.31</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69.540000000000006</v>
      </c>
      <c r="D81" s="87">
        <v>111.42</v>
      </c>
      <c r="E81" s="87">
        <v>32.28</v>
      </c>
      <c r="F81" s="87">
        <v>55.1</v>
      </c>
      <c r="G81" s="87">
        <v>39.979999999999997</v>
      </c>
      <c r="H81" s="87">
        <v>33.96</v>
      </c>
      <c r="I81" s="87">
        <v>26.02</v>
      </c>
      <c r="J81" s="87">
        <v>22.86</v>
      </c>
      <c r="K81" s="87">
        <v>36.74</v>
      </c>
      <c r="L81" s="87">
        <v>28.37</v>
      </c>
      <c r="M81" s="87">
        <v>0.33</v>
      </c>
      <c r="N81" s="87">
        <v>27.3</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72.94</v>
      </c>
      <c r="D82" s="83">
        <v>161.57</v>
      </c>
      <c r="E82" s="83">
        <v>39.04</v>
      </c>
      <c r="F82" s="83">
        <v>71.680000000000007</v>
      </c>
      <c r="G82" s="83">
        <v>60.4</v>
      </c>
      <c r="H82" s="83">
        <v>44.12</v>
      </c>
      <c r="I82" s="83">
        <v>27.63</v>
      </c>
      <c r="J82" s="83">
        <v>39.020000000000003</v>
      </c>
      <c r="K82" s="83">
        <v>35.659999999999997</v>
      </c>
      <c r="L82" s="83">
        <v>21.54</v>
      </c>
      <c r="M82" s="83">
        <v>0.27</v>
      </c>
      <c r="N82" s="83">
        <v>13.08</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37.03</v>
      </c>
      <c r="D84" s="83">
        <v>33.25</v>
      </c>
      <c r="E84" s="83">
        <v>36.82</v>
      </c>
      <c r="F84" s="83">
        <v>65.459999999999994</v>
      </c>
      <c r="G84" s="83">
        <v>52.35</v>
      </c>
      <c r="H84" s="83">
        <v>40.9</v>
      </c>
      <c r="I84" s="83">
        <v>38.43</v>
      </c>
      <c r="J84" s="83">
        <v>37.04</v>
      </c>
      <c r="K84" s="83">
        <v>17.09</v>
      </c>
      <c r="L84" s="83">
        <v>24.8</v>
      </c>
      <c r="M84" s="83">
        <v>0</v>
      </c>
      <c r="N84" s="83">
        <v>1.08</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1.78</v>
      </c>
      <c r="D85" s="83">
        <v>0</v>
      </c>
      <c r="E85" s="83">
        <v>2.12</v>
      </c>
      <c r="F85" s="83">
        <v>0</v>
      </c>
      <c r="G85" s="83">
        <v>2.71</v>
      </c>
      <c r="H85" s="83">
        <v>1.21</v>
      </c>
      <c r="I85" s="83">
        <v>0.75</v>
      </c>
      <c r="J85" s="83">
        <v>7.06</v>
      </c>
      <c r="K85" s="83">
        <v>2.2999999999999998</v>
      </c>
      <c r="L85" s="83">
        <v>0.25</v>
      </c>
      <c r="M85" s="83">
        <v>0</v>
      </c>
      <c r="N85" s="83">
        <v>7.0000000000000007E-2</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108.19</v>
      </c>
      <c r="D86" s="87">
        <v>194.81</v>
      </c>
      <c r="E86" s="87">
        <v>73.739999999999995</v>
      </c>
      <c r="F86" s="87">
        <v>137.13999999999999</v>
      </c>
      <c r="G86" s="87">
        <v>110.04</v>
      </c>
      <c r="H86" s="87">
        <v>83.81</v>
      </c>
      <c r="I86" s="87">
        <v>65.319999999999993</v>
      </c>
      <c r="J86" s="87">
        <v>69.010000000000005</v>
      </c>
      <c r="K86" s="87">
        <v>50.45</v>
      </c>
      <c r="L86" s="87">
        <v>46.09</v>
      </c>
      <c r="M86" s="87">
        <v>0.27</v>
      </c>
      <c r="N86" s="87">
        <v>14.1</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177.73</v>
      </c>
      <c r="D87" s="87">
        <v>306.23</v>
      </c>
      <c r="E87" s="87">
        <v>106.02</v>
      </c>
      <c r="F87" s="87">
        <v>192.24</v>
      </c>
      <c r="G87" s="87">
        <v>150.02000000000001</v>
      </c>
      <c r="H87" s="87">
        <v>117.77</v>
      </c>
      <c r="I87" s="87">
        <v>91.34</v>
      </c>
      <c r="J87" s="87">
        <v>91.86</v>
      </c>
      <c r="K87" s="87">
        <v>87.19</v>
      </c>
      <c r="L87" s="87">
        <v>74.47</v>
      </c>
      <c r="M87" s="87">
        <v>0.6</v>
      </c>
      <c r="N87" s="87">
        <v>41.4</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-209.9</v>
      </c>
      <c r="D88" s="87">
        <v>-221.9</v>
      </c>
      <c r="E88" s="87">
        <v>-121.8</v>
      </c>
      <c r="F88" s="87">
        <v>-59.64</v>
      </c>
      <c r="G88" s="87">
        <v>-45.32</v>
      </c>
      <c r="H88" s="87">
        <v>-76.87</v>
      </c>
      <c r="I88" s="87">
        <v>-130.75</v>
      </c>
      <c r="J88" s="87">
        <v>-195.88</v>
      </c>
      <c r="K88" s="87">
        <v>-160.05000000000001</v>
      </c>
      <c r="L88" s="87">
        <v>-143.01</v>
      </c>
      <c r="M88" s="87">
        <v>-16.100000000000001</v>
      </c>
      <c r="N88" s="87">
        <v>-75.73</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-140.63</v>
      </c>
      <c r="D89" s="90">
        <v>-136.44</v>
      </c>
      <c r="E89" s="90">
        <v>-66.19</v>
      </c>
      <c r="F89" s="90">
        <v>-39.68</v>
      </c>
      <c r="G89" s="90">
        <v>-45.78</v>
      </c>
      <c r="H89" s="90">
        <v>-42.62</v>
      </c>
      <c r="I89" s="90">
        <v>-67.05</v>
      </c>
      <c r="J89" s="90">
        <v>-89.11</v>
      </c>
      <c r="K89" s="90">
        <v>-72.37</v>
      </c>
      <c r="L89" s="90">
        <v>-84.4</v>
      </c>
      <c r="M89" s="90">
        <v>-15.86</v>
      </c>
      <c r="N89" s="90">
        <v>-66</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2.93</v>
      </c>
      <c r="D90" s="83">
        <v>0</v>
      </c>
      <c r="E90" s="83">
        <v>3.61</v>
      </c>
      <c r="F90" s="83">
        <v>1.03</v>
      </c>
      <c r="G90" s="83">
        <v>3.27</v>
      </c>
      <c r="H90" s="83">
        <v>2.2400000000000002</v>
      </c>
      <c r="I90" s="83">
        <v>0</v>
      </c>
      <c r="J90" s="83">
        <v>16.62</v>
      </c>
      <c r="K90" s="83">
        <v>0</v>
      </c>
      <c r="L90" s="83">
        <v>0</v>
      </c>
      <c r="M90" s="83">
        <v>0</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1.61</v>
      </c>
      <c r="D91" s="83">
        <v>0</v>
      </c>
      <c r="E91" s="83">
        <v>1.98</v>
      </c>
      <c r="F91" s="83">
        <v>4.09</v>
      </c>
      <c r="G91" s="83">
        <v>6.73</v>
      </c>
      <c r="H91" s="83">
        <v>1.9</v>
      </c>
      <c r="I91" s="83">
        <v>1.32</v>
      </c>
      <c r="J91" s="83">
        <v>1.1299999999999999</v>
      </c>
      <c r="K91" s="83">
        <v>0</v>
      </c>
      <c r="L91" s="83">
        <v>0.64</v>
      </c>
      <c r="M91" s="83">
        <v>0</v>
      </c>
      <c r="N91" s="83">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33" t="s">
        <v>103</v>
      </c>
      <c r="B2" s="234"/>
      <c r="C2" s="240" t="s">
        <v>204</v>
      </c>
      <c r="D2" s="241"/>
      <c r="E2" s="241"/>
      <c r="F2" s="241"/>
      <c r="G2" s="241"/>
      <c r="H2" s="241"/>
      <c r="I2" s="241" t="s">
        <v>204</v>
      </c>
      <c r="J2" s="241"/>
      <c r="K2" s="241"/>
      <c r="L2" s="241"/>
      <c r="M2" s="241"/>
      <c r="N2" s="241"/>
      <c r="O2" s="105"/>
      <c r="P2" s="105"/>
      <c r="Q2" s="105"/>
      <c r="R2" s="105"/>
      <c r="S2" s="105"/>
      <c r="T2" s="105"/>
      <c r="U2" s="105"/>
      <c r="V2" s="105"/>
      <c r="W2" s="105"/>
      <c r="X2" s="105"/>
      <c r="Y2" s="105"/>
      <c r="Z2" s="105"/>
      <c r="AA2" s="105"/>
    </row>
    <row r="3" spans="1:27" s="76" customFormat="1" ht="15" customHeight="1">
      <c r="A3" s="235"/>
      <c r="B3" s="236"/>
      <c r="C3" s="242"/>
      <c r="D3" s="243"/>
      <c r="E3" s="243"/>
      <c r="F3" s="243"/>
      <c r="G3" s="243"/>
      <c r="H3" s="243"/>
      <c r="I3" s="243"/>
      <c r="J3" s="243"/>
      <c r="K3" s="243"/>
      <c r="L3" s="243"/>
      <c r="M3" s="243"/>
      <c r="N3" s="243"/>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70455</v>
      </c>
      <c r="D19" s="82">
        <v>15906</v>
      </c>
      <c r="E19" s="82">
        <v>30206</v>
      </c>
      <c r="F19" s="82">
        <v>1468</v>
      </c>
      <c r="G19" s="82">
        <v>3377</v>
      </c>
      <c r="H19" s="82">
        <v>2977</v>
      </c>
      <c r="I19" s="82">
        <v>3607</v>
      </c>
      <c r="J19" s="82">
        <v>4767</v>
      </c>
      <c r="K19" s="82">
        <v>4600</v>
      </c>
      <c r="L19" s="82">
        <v>9410</v>
      </c>
      <c r="M19" s="82">
        <v>3424</v>
      </c>
      <c r="N19" s="82">
        <v>20919</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67155</v>
      </c>
      <c r="D20" s="82">
        <v>5455</v>
      </c>
      <c r="E20" s="82">
        <v>38793</v>
      </c>
      <c r="F20" s="82">
        <v>2982</v>
      </c>
      <c r="G20" s="82">
        <v>6545</v>
      </c>
      <c r="H20" s="82">
        <v>6018</v>
      </c>
      <c r="I20" s="82">
        <v>5903</v>
      </c>
      <c r="J20" s="82">
        <v>5946</v>
      </c>
      <c r="K20" s="82">
        <v>5101</v>
      </c>
      <c r="L20" s="82">
        <v>6297</v>
      </c>
      <c r="M20" s="82">
        <v>273</v>
      </c>
      <c r="N20" s="82">
        <v>22635</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496</v>
      </c>
      <c r="D22" s="82">
        <v>300</v>
      </c>
      <c r="E22" s="82">
        <v>195</v>
      </c>
      <c r="F22" s="82">
        <v>26</v>
      </c>
      <c r="G22" s="82">
        <v>55</v>
      </c>
      <c r="H22" s="82">
        <v>44</v>
      </c>
      <c r="I22" s="82">
        <v>56</v>
      </c>
      <c r="J22" s="82">
        <v>15</v>
      </c>
      <c r="K22" s="82">
        <v>0</v>
      </c>
      <c r="L22" s="82">
        <v>0</v>
      </c>
      <c r="M22" s="82">
        <v>0</v>
      </c>
      <c r="N22" s="82">
        <v>0</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151616</v>
      </c>
      <c r="D23" s="82">
        <v>42938</v>
      </c>
      <c r="E23" s="82">
        <v>77454</v>
      </c>
      <c r="F23" s="82">
        <v>6245</v>
      </c>
      <c r="G23" s="82">
        <v>10796</v>
      </c>
      <c r="H23" s="82">
        <v>9602</v>
      </c>
      <c r="I23" s="82">
        <v>5500</v>
      </c>
      <c r="J23" s="82">
        <v>9701</v>
      </c>
      <c r="K23" s="82">
        <v>2321</v>
      </c>
      <c r="L23" s="82">
        <v>33288</v>
      </c>
      <c r="M23" s="82">
        <v>1137</v>
      </c>
      <c r="N23" s="82">
        <v>30088</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1542</v>
      </c>
      <c r="D24" s="82">
        <v>0</v>
      </c>
      <c r="E24" s="82">
        <v>959</v>
      </c>
      <c r="F24" s="82">
        <v>30</v>
      </c>
      <c r="G24" s="82">
        <v>51</v>
      </c>
      <c r="H24" s="82">
        <v>134</v>
      </c>
      <c r="I24" s="82">
        <v>140</v>
      </c>
      <c r="J24" s="82">
        <v>103</v>
      </c>
      <c r="K24" s="82">
        <v>91</v>
      </c>
      <c r="L24" s="82">
        <v>410</v>
      </c>
      <c r="M24" s="82">
        <v>285</v>
      </c>
      <c r="N24" s="82">
        <v>298</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288181</v>
      </c>
      <c r="D25" s="86">
        <v>64600</v>
      </c>
      <c r="E25" s="86">
        <v>145689</v>
      </c>
      <c r="F25" s="86">
        <v>10691</v>
      </c>
      <c r="G25" s="86">
        <v>20722</v>
      </c>
      <c r="H25" s="86">
        <v>18507</v>
      </c>
      <c r="I25" s="86">
        <v>14925</v>
      </c>
      <c r="J25" s="86">
        <v>20327</v>
      </c>
      <c r="K25" s="86">
        <v>11931</v>
      </c>
      <c r="L25" s="86">
        <v>48586</v>
      </c>
      <c r="M25" s="86">
        <v>4548</v>
      </c>
      <c r="N25" s="86">
        <v>73343</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213373</v>
      </c>
      <c r="D26" s="82">
        <v>9154</v>
      </c>
      <c r="E26" s="82">
        <v>50274</v>
      </c>
      <c r="F26" s="82">
        <v>3074</v>
      </c>
      <c r="G26" s="82">
        <v>5401</v>
      </c>
      <c r="H26" s="82">
        <v>5337</v>
      </c>
      <c r="I26" s="82">
        <v>6157</v>
      </c>
      <c r="J26" s="82">
        <v>6705</v>
      </c>
      <c r="K26" s="82">
        <v>2882</v>
      </c>
      <c r="L26" s="82">
        <v>20717</v>
      </c>
      <c r="M26" s="82">
        <v>13</v>
      </c>
      <c r="N26" s="82">
        <v>153932</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46299</v>
      </c>
      <c r="D27" s="82">
        <v>7037</v>
      </c>
      <c r="E27" s="82">
        <v>38232</v>
      </c>
      <c r="F27" s="82">
        <v>2764</v>
      </c>
      <c r="G27" s="82">
        <v>4445</v>
      </c>
      <c r="H27" s="82">
        <v>4411</v>
      </c>
      <c r="I27" s="82">
        <v>5028</v>
      </c>
      <c r="J27" s="82">
        <v>3704</v>
      </c>
      <c r="K27" s="82">
        <v>2696</v>
      </c>
      <c r="L27" s="82">
        <v>15184</v>
      </c>
      <c r="M27" s="82">
        <v>0</v>
      </c>
      <c r="N27" s="82">
        <v>1030</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53535</v>
      </c>
      <c r="D29" s="82">
        <v>418</v>
      </c>
      <c r="E29" s="82">
        <v>2654</v>
      </c>
      <c r="F29" s="82">
        <v>4</v>
      </c>
      <c r="G29" s="82">
        <v>30</v>
      </c>
      <c r="H29" s="82">
        <v>0</v>
      </c>
      <c r="I29" s="82">
        <v>524</v>
      </c>
      <c r="J29" s="82">
        <v>0</v>
      </c>
      <c r="K29" s="82">
        <v>79</v>
      </c>
      <c r="L29" s="82">
        <v>2017</v>
      </c>
      <c r="M29" s="82">
        <v>0</v>
      </c>
      <c r="N29" s="82">
        <v>50463</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130</v>
      </c>
      <c r="D30" s="82">
        <v>0</v>
      </c>
      <c r="E30" s="82">
        <v>104</v>
      </c>
      <c r="F30" s="82">
        <v>0</v>
      </c>
      <c r="G30" s="82">
        <v>0</v>
      </c>
      <c r="H30" s="82">
        <v>104</v>
      </c>
      <c r="I30" s="82">
        <v>0</v>
      </c>
      <c r="J30" s="82">
        <v>0</v>
      </c>
      <c r="K30" s="82">
        <v>0</v>
      </c>
      <c r="L30" s="82">
        <v>0</v>
      </c>
      <c r="M30" s="82">
        <v>0</v>
      </c>
      <c r="N30" s="82">
        <v>26</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266777</v>
      </c>
      <c r="D31" s="86">
        <v>9572</v>
      </c>
      <c r="E31" s="86">
        <v>52824</v>
      </c>
      <c r="F31" s="86">
        <v>3078</v>
      </c>
      <c r="G31" s="86">
        <v>5432</v>
      </c>
      <c r="H31" s="86">
        <v>5233</v>
      </c>
      <c r="I31" s="86">
        <v>6681</v>
      </c>
      <c r="J31" s="86">
        <v>6705</v>
      </c>
      <c r="K31" s="86">
        <v>2962</v>
      </c>
      <c r="L31" s="86">
        <v>22734</v>
      </c>
      <c r="M31" s="86">
        <v>13</v>
      </c>
      <c r="N31" s="86">
        <v>204368</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554957</v>
      </c>
      <c r="D32" s="86">
        <v>74172</v>
      </c>
      <c r="E32" s="86">
        <v>198513</v>
      </c>
      <c r="F32" s="86">
        <v>13769</v>
      </c>
      <c r="G32" s="86">
        <v>26154</v>
      </c>
      <c r="H32" s="86">
        <v>23739</v>
      </c>
      <c r="I32" s="86">
        <v>21605</v>
      </c>
      <c r="J32" s="86">
        <v>27032</v>
      </c>
      <c r="K32" s="86">
        <v>14893</v>
      </c>
      <c r="L32" s="86">
        <v>71319</v>
      </c>
      <c r="M32" s="86">
        <v>4561</v>
      </c>
      <c r="N32" s="86">
        <v>277712</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0</v>
      </c>
      <c r="D37" s="82">
        <v>0</v>
      </c>
      <c r="E37" s="82">
        <v>0</v>
      </c>
      <c r="F37" s="82">
        <v>0</v>
      </c>
      <c r="G37" s="82">
        <v>0</v>
      </c>
      <c r="H37" s="82">
        <v>0</v>
      </c>
      <c r="I37" s="82">
        <v>0</v>
      </c>
      <c r="J37" s="82">
        <v>0</v>
      </c>
      <c r="K37" s="82">
        <v>0</v>
      </c>
      <c r="L37" s="82">
        <v>0</v>
      </c>
      <c r="M37" s="82">
        <v>0</v>
      </c>
      <c r="N37" s="82">
        <v>0</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0</v>
      </c>
      <c r="D38" s="82">
        <v>0</v>
      </c>
      <c r="E38" s="82">
        <v>0</v>
      </c>
      <c r="F38" s="82">
        <v>0</v>
      </c>
      <c r="G38" s="82">
        <v>0</v>
      </c>
      <c r="H38" s="82">
        <v>0</v>
      </c>
      <c r="I38" s="82">
        <v>0</v>
      </c>
      <c r="J38" s="82">
        <v>0</v>
      </c>
      <c r="K38" s="82">
        <v>0</v>
      </c>
      <c r="L38" s="82">
        <v>0</v>
      </c>
      <c r="M38" s="82">
        <v>0</v>
      </c>
      <c r="N38" s="82">
        <v>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2678</v>
      </c>
      <c r="D39" s="82">
        <v>137</v>
      </c>
      <c r="E39" s="82">
        <v>1193</v>
      </c>
      <c r="F39" s="82">
        <v>248</v>
      </c>
      <c r="G39" s="82">
        <v>160</v>
      </c>
      <c r="H39" s="82">
        <v>176</v>
      </c>
      <c r="I39" s="82">
        <v>111</v>
      </c>
      <c r="J39" s="82">
        <v>146</v>
      </c>
      <c r="K39" s="82">
        <v>163</v>
      </c>
      <c r="L39" s="82">
        <v>189</v>
      </c>
      <c r="M39" s="82">
        <v>43</v>
      </c>
      <c r="N39" s="82">
        <v>1304</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1344</v>
      </c>
      <c r="D40" s="82">
        <v>337</v>
      </c>
      <c r="E40" s="82">
        <v>670</v>
      </c>
      <c r="F40" s="82">
        <v>82</v>
      </c>
      <c r="G40" s="82">
        <v>159</v>
      </c>
      <c r="H40" s="82">
        <v>100</v>
      </c>
      <c r="I40" s="82">
        <v>10</v>
      </c>
      <c r="J40" s="82">
        <v>145</v>
      </c>
      <c r="K40" s="82">
        <v>13</v>
      </c>
      <c r="L40" s="82">
        <v>162</v>
      </c>
      <c r="M40" s="82">
        <v>0</v>
      </c>
      <c r="N40" s="82">
        <v>337</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135800</v>
      </c>
      <c r="D41" s="82">
        <v>21316</v>
      </c>
      <c r="E41" s="82">
        <v>69350</v>
      </c>
      <c r="F41" s="82">
        <v>6468</v>
      </c>
      <c r="G41" s="82">
        <v>11935</v>
      </c>
      <c r="H41" s="82">
        <v>8941</v>
      </c>
      <c r="I41" s="82">
        <v>8992</v>
      </c>
      <c r="J41" s="82">
        <v>10205</v>
      </c>
      <c r="K41" s="82">
        <v>3621</v>
      </c>
      <c r="L41" s="82">
        <v>19188</v>
      </c>
      <c r="M41" s="82">
        <v>287</v>
      </c>
      <c r="N41" s="82">
        <v>44846</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92146</v>
      </c>
      <c r="D42" s="82">
        <v>20210</v>
      </c>
      <c r="E42" s="82">
        <v>66529</v>
      </c>
      <c r="F42" s="82">
        <v>4267</v>
      </c>
      <c r="G42" s="82">
        <v>9400</v>
      </c>
      <c r="H42" s="82">
        <v>11808</v>
      </c>
      <c r="I42" s="82">
        <v>7620</v>
      </c>
      <c r="J42" s="82">
        <v>10890</v>
      </c>
      <c r="K42" s="82">
        <v>7258</v>
      </c>
      <c r="L42" s="82">
        <v>15286</v>
      </c>
      <c r="M42" s="82">
        <v>2152</v>
      </c>
      <c r="N42" s="82">
        <v>3256</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1542</v>
      </c>
      <c r="D43" s="82">
        <v>0</v>
      </c>
      <c r="E43" s="82">
        <v>959</v>
      </c>
      <c r="F43" s="82">
        <v>30</v>
      </c>
      <c r="G43" s="82">
        <v>51</v>
      </c>
      <c r="H43" s="82">
        <v>134</v>
      </c>
      <c r="I43" s="82">
        <v>140</v>
      </c>
      <c r="J43" s="82">
        <v>103</v>
      </c>
      <c r="K43" s="82">
        <v>91</v>
      </c>
      <c r="L43" s="82">
        <v>410</v>
      </c>
      <c r="M43" s="82">
        <v>285</v>
      </c>
      <c r="N43" s="82">
        <v>298</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230426</v>
      </c>
      <c r="D44" s="86">
        <v>41999</v>
      </c>
      <c r="E44" s="86">
        <v>136784</v>
      </c>
      <c r="F44" s="86">
        <v>11035</v>
      </c>
      <c r="G44" s="86">
        <v>21604</v>
      </c>
      <c r="H44" s="86">
        <v>20891</v>
      </c>
      <c r="I44" s="86">
        <v>16593</v>
      </c>
      <c r="J44" s="86">
        <v>21283</v>
      </c>
      <c r="K44" s="86">
        <v>10965</v>
      </c>
      <c r="L44" s="86">
        <v>34414</v>
      </c>
      <c r="M44" s="86">
        <v>2197</v>
      </c>
      <c r="N44" s="86">
        <v>49446</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96293</v>
      </c>
      <c r="D45" s="82">
        <v>390</v>
      </c>
      <c r="E45" s="82">
        <v>22193</v>
      </c>
      <c r="F45" s="82">
        <v>1319</v>
      </c>
      <c r="G45" s="82">
        <v>2612</v>
      </c>
      <c r="H45" s="82">
        <v>1950</v>
      </c>
      <c r="I45" s="82">
        <v>1861</v>
      </c>
      <c r="J45" s="82">
        <v>1966</v>
      </c>
      <c r="K45" s="82">
        <v>1175</v>
      </c>
      <c r="L45" s="82">
        <v>11310</v>
      </c>
      <c r="M45" s="82">
        <v>0</v>
      </c>
      <c r="N45" s="82">
        <v>73710</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123502</v>
      </c>
      <c r="D47" s="82">
        <v>109</v>
      </c>
      <c r="E47" s="82">
        <v>6387</v>
      </c>
      <c r="F47" s="82">
        <v>73</v>
      </c>
      <c r="G47" s="82">
        <v>221</v>
      </c>
      <c r="H47" s="82">
        <v>451</v>
      </c>
      <c r="I47" s="82">
        <v>424</v>
      </c>
      <c r="J47" s="82">
        <v>2793</v>
      </c>
      <c r="K47" s="82">
        <v>2267</v>
      </c>
      <c r="L47" s="82">
        <v>158</v>
      </c>
      <c r="M47" s="82">
        <v>0</v>
      </c>
      <c r="N47" s="82">
        <v>117006</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130</v>
      </c>
      <c r="D48" s="82">
        <v>0</v>
      </c>
      <c r="E48" s="82">
        <v>104</v>
      </c>
      <c r="F48" s="82">
        <v>0</v>
      </c>
      <c r="G48" s="82">
        <v>0</v>
      </c>
      <c r="H48" s="82">
        <v>104</v>
      </c>
      <c r="I48" s="82">
        <v>0</v>
      </c>
      <c r="J48" s="82">
        <v>0</v>
      </c>
      <c r="K48" s="82">
        <v>0</v>
      </c>
      <c r="L48" s="82">
        <v>0</v>
      </c>
      <c r="M48" s="82">
        <v>0</v>
      </c>
      <c r="N48" s="82">
        <v>26</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219664</v>
      </c>
      <c r="D49" s="86">
        <v>499</v>
      </c>
      <c r="E49" s="86">
        <v>28475</v>
      </c>
      <c r="F49" s="86">
        <v>1392</v>
      </c>
      <c r="G49" s="86">
        <v>2833</v>
      </c>
      <c r="H49" s="86">
        <v>2297</v>
      </c>
      <c r="I49" s="86">
        <v>2285</v>
      </c>
      <c r="J49" s="86">
        <v>4759</v>
      </c>
      <c r="K49" s="86">
        <v>3442</v>
      </c>
      <c r="L49" s="86">
        <v>11467</v>
      </c>
      <c r="M49" s="86">
        <v>0</v>
      </c>
      <c r="N49" s="86">
        <v>190690</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450090</v>
      </c>
      <c r="D50" s="86">
        <v>42499</v>
      </c>
      <c r="E50" s="86">
        <v>165259</v>
      </c>
      <c r="F50" s="86">
        <v>12427</v>
      </c>
      <c r="G50" s="86">
        <v>24437</v>
      </c>
      <c r="H50" s="86">
        <v>23188</v>
      </c>
      <c r="I50" s="86">
        <v>18877</v>
      </c>
      <c r="J50" s="86">
        <v>26042</v>
      </c>
      <c r="K50" s="86">
        <v>14407</v>
      </c>
      <c r="L50" s="86">
        <v>45881</v>
      </c>
      <c r="M50" s="86">
        <v>2197</v>
      </c>
      <c r="N50" s="86">
        <v>240135</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-104867</v>
      </c>
      <c r="D51" s="86">
        <v>-31673</v>
      </c>
      <c r="E51" s="86">
        <v>-33253</v>
      </c>
      <c r="F51" s="86">
        <v>-1342</v>
      </c>
      <c r="G51" s="86">
        <v>-1717</v>
      </c>
      <c r="H51" s="86">
        <v>-551</v>
      </c>
      <c r="I51" s="86">
        <v>-2728</v>
      </c>
      <c r="J51" s="86">
        <v>-991</v>
      </c>
      <c r="K51" s="86">
        <v>-486</v>
      </c>
      <c r="L51" s="86">
        <v>-25438</v>
      </c>
      <c r="M51" s="86">
        <v>-2364</v>
      </c>
      <c r="N51" s="86">
        <v>-37576</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-57755</v>
      </c>
      <c r="D52" s="89">
        <v>-22600</v>
      </c>
      <c r="E52" s="89">
        <v>-8905</v>
      </c>
      <c r="F52" s="89">
        <v>343</v>
      </c>
      <c r="G52" s="89">
        <v>881</v>
      </c>
      <c r="H52" s="89">
        <v>2384</v>
      </c>
      <c r="I52" s="89">
        <v>1668</v>
      </c>
      <c r="J52" s="89">
        <v>956</v>
      </c>
      <c r="K52" s="89">
        <v>-966</v>
      </c>
      <c r="L52" s="89">
        <v>-14171</v>
      </c>
      <c r="M52" s="89">
        <v>-2351</v>
      </c>
      <c r="N52" s="89">
        <v>-23898</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1545</v>
      </c>
      <c r="D53" s="82">
        <v>0</v>
      </c>
      <c r="E53" s="82">
        <v>1545</v>
      </c>
      <c r="F53" s="82">
        <v>95</v>
      </c>
      <c r="G53" s="82">
        <v>781</v>
      </c>
      <c r="H53" s="82">
        <v>596</v>
      </c>
      <c r="I53" s="82">
        <v>0</v>
      </c>
      <c r="J53" s="82">
        <v>73</v>
      </c>
      <c r="K53" s="82">
        <v>0</v>
      </c>
      <c r="L53" s="82">
        <v>0</v>
      </c>
      <c r="M53" s="82">
        <v>0</v>
      </c>
      <c r="N53" s="82">
        <v>0</v>
      </c>
      <c r="O53" s="109"/>
      <c r="P53" s="109"/>
      <c r="Q53" s="109"/>
      <c r="R53" s="109"/>
      <c r="S53" s="109"/>
      <c r="T53" s="109"/>
      <c r="U53" s="109"/>
      <c r="V53" s="109"/>
      <c r="W53" s="109"/>
      <c r="X53" s="109"/>
      <c r="Y53" s="109"/>
      <c r="Z53" s="109"/>
      <c r="AA53" s="110"/>
    </row>
    <row r="54" spans="1:27" ht="11.1" customHeight="1">
      <c r="A54" s="22">
        <f>IF(B54&lt;&gt;"",COUNTA($B$19:B54),"")</f>
        <v>36</v>
      </c>
      <c r="B54" s="81" t="s">
        <v>170</v>
      </c>
      <c r="C54" s="82">
        <v>2218</v>
      </c>
      <c r="D54" s="82">
        <v>343</v>
      </c>
      <c r="E54" s="82">
        <v>1848</v>
      </c>
      <c r="F54" s="82">
        <v>213</v>
      </c>
      <c r="G54" s="82">
        <v>965</v>
      </c>
      <c r="H54" s="82">
        <v>228</v>
      </c>
      <c r="I54" s="82">
        <v>111</v>
      </c>
      <c r="J54" s="82">
        <v>330</v>
      </c>
      <c r="K54" s="82">
        <v>0</v>
      </c>
      <c r="L54" s="82">
        <v>0</v>
      </c>
      <c r="M54" s="82">
        <v>27</v>
      </c>
      <c r="N54" s="82">
        <v>0</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43.78</v>
      </c>
      <c r="D56" s="83">
        <v>52.28</v>
      </c>
      <c r="E56" s="83">
        <v>23.14</v>
      </c>
      <c r="F56" s="83">
        <v>17.87</v>
      </c>
      <c r="G56" s="83">
        <v>19.7</v>
      </c>
      <c r="H56" s="83">
        <v>12.57</v>
      </c>
      <c r="I56" s="83">
        <v>21.5</v>
      </c>
      <c r="J56" s="83">
        <v>22.39</v>
      </c>
      <c r="K56" s="83">
        <v>33.04</v>
      </c>
      <c r="L56" s="83">
        <v>31.92</v>
      </c>
      <c r="M56" s="83">
        <v>4.42</v>
      </c>
      <c r="N56" s="83">
        <v>16.03</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41.73</v>
      </c>
      <c r="D57" s="83">
        <v>17.93</v>
      </c>
      <c r="E57" s="83">
        <v>29.72</v>
      </c>
      <c r="F57" s="83">
        <v>36.31</v>
      </c>
      <c r="G57" s="83">
        <v>38.19</v>
      </c>
      <c r="H57" s="83">
        <v>25.41</v>
      </c>
      <c r="I57" s="83">
        <v>35.18</v>
      </c>
      <c r="J57" s="83">
        <v>27.94</v>
      </c>
      <c r="K57" s="83">
        <v>36.64</v>
      </c>
      <c r="L57" s="83">
        <v>21.36</v>
      </c>
      <c r="M57" s="83">
        <v>0.35</v>
      </c>
      <c r="N57" s="83">
        <v>17.34</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0.31</v>
      </c>
      <c r="D59" s="83">
        <v>0.99</v>
      </c>
      <c r="E59" s="83">
        <v>0.15</v>
      </c>
      <c r="F59" s="83">
        <v>0.31</v>
      </c>
      <c r="G59" s="83">
        <v>0.32</v>
      </c>
      <c r="H59" s="83">
        <v>0.18</v>
      </c>
      <c r="I59" s="83">
        <v>0.33</v>
      </c>
      <c r="J59" s="83">
        <v>7.0000000000000007E-2</v>
      </c>
      <c r="K59" s="83">
        <v>0</v>
      </c>
      <c r="L59" s="83">
        <v>0</v>
      </c>
      <c r="M59" s="83">
        <v>0</v>
      </c>
      <c r="N59" s="83">
        <v>0</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94.21</v>
      </c>
      <c r="D60" s="83">
        <v>141.12</v>
      </c>
      <c r="E60" s="83">
        <v>59.35</v>
      </c>
      <c r="F60" s="83">
        <v>76.040000000000006</v>
      </c>
      <c r="G60" s="83">
        <v>62.99</v>
      </c>
      <c r="H60" s="83">
        <v>40.54</v>
      </c>
      <c r="I60" s="83">
        <v>32.78</v>
      </c>
      <c r="J60" s="83">
        <v>45.58</v>
      </c>
      <c r="K60" s="83">
        <v>16.670000000000002</v>
      </c>
      <c r="L60" s="83">
        <v>112.9</v>
      </c>
      <c r="M60" s="83">
        <v>1.47</v>
      </c>
      <c r="N60" s="83">
        <v>23.05</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0.96</v>
      </c>
      <c r="D61" s="83">
        <v>0</v>
      </c>
      <c r="E61" s="83">
        <v>0.73</v>
      </c>
      <c r="F61" s="83">
        <v>0.36</v>
      </c>
      <c r="G61" s="83">
        <v>0.3</v>
      </c>
      <c r="H61" s="83">
        <v>0.56999999999999995</v>
      </c>
      <c r="I61" s="83">
        <v>0.84</v>
      </c>
      <c r="J61" s="83">
        <v>0.48</v>
      </c>
      <c r="K61" s="83">
        <v>0.65</v>
      </c>
      <c r="L61" s="83">
        <v>1.39</v>
      </c>
      <c r="M61" s="83">
        <v>0.37</v>
      </c>
      <c r="N61" s="83">
        <v>0.23</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179.06</v>
      </c>
      <c r="D62" s="87">
        <v>212.31</v>
      </c>
      <c r="E62" s="87">
        <v>111.63</v>
      </c>
      <c r="F62" s="87">
        <v>130.18</v>
      </c>
      <c r="G62" s="87">
        <v>120.9</v>
      </c>
      <c r="H62" s="87">
        <v>78.14</v>
      </c>
      <c r="I62" s="87">
        <v>88.96</v>
      </c>
      <c r="J62" s="87">
        <v>95.49</v>
      </c>
      <c r="K62" s="87">
        <v>85.7</v>
      </c>
      <c r="L62" s="87">
        <v>164.78</v>
      </c>
      <c r="M62" s="87">
        <v>5.87</v>
      </c>
      <c r="N62" s="87">
        <v>56.2</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132.58000000000001</v>
      </c>
      <c r="D63" s="83">
        <v>30.08</v>
      </c>
      <c r="E63" s="83">
        <v>38.520000000000003</v>
      </c>
      <c r="F63" s="83">
        <v>37.43</v>
      </c>
      <c r="G63" s="83">
        <v>31.51</v>
      </c>
      <c r="H63" s="83">
        <v>22.53</v>
      </c>
      <c r="I63" s="83">
        <v>36.700000000000003</v>
      </c>
      <c r="J63" s="83">
        <v>31.5</v>
      </c>
      <c r="K63" s="83">
        <v>20.7</v>
      </c>
      <c r="L63" s="83">
        <v>70.260000000000005</v>
      </c>
      <c r="M63" s="83">
        <v>0.02</v>
      </c>
      <c r="N63" s="83">
        <v>117.95</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28.77</v>
      </c>
      <c r="D64" s="83">
        <v>23.13</v>
      </c>
      <c r="E64" s="83">
        <v>29.29</v>
      </c>
      <c r="F64" s="83">
        <v>33.65</v>
      </c>
      <c r="G64" s="83">
        <v>25.94</v>
      </c>
      <c r="H64" s="83">
        <v>18.62</v>
      </c>
      <c r="I64" s="83">
        <v>29.97</v>
      </c>
      <c r="J64" s="83">
        <v>17.399999999999999</v>
      </c>
      <c r="K64" s="83">
        <v>19.36</v>
      </c>
      <c r="L64" s="83">
        <v>51.5</v>
      </c>
      <c r="M64" s="83">
        <v>0</v>
      </c>
      <c r="N64" s="83">
        <v>0.79</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33.26</v>
      </c>
      <c r="D66" s="83">
        <v>1.37</v>
      </c>
      <c r="E66" s="83">
        <v>2.0299999999999998</v>
      </c>
      <c r="F66" s="83">
        <v>0.05</v>
      </c>
      <c r="G66" s="83">
        <v>0.18</v>
      </c>
      <c r="H66" s="83">
        <v>0</v>
      </c>
      <c r="I66" s="83">
        <v>3.12</v>
      </c>
      <c r="J66" s="83">
        <v>0</v>
      </c>
      <c r="K66" s="83">
        <v>0.56999999999999995</v>
      </c>
      <c r="L66" s="83">
        <v>6.84</v>
      </c>
      <c r="M66" s="83">
        <v>0</v>
      </c>
      <c r="N66" s="83">
        <v>38.67</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0.08</v>
      </c>
      <c r="D67" s="83">
        <v>0</v>
      </c>
      <c r="E67" s="83">
        <v>0.08</v>
      </c>
      <c r="F67" s="83">
        <v>0</v>
      </c>
      <c r="G67" s="83">
        <v>0</v>
      </c>
      <c r="H67" s="83">
        <v>0.44</v>
      </c>
      <c r="I67" s="83">
        <v>0</v>
      </c>
      <c r="J67" s="83">
        <v>0</v>
      </c>
      <c r="K67" s="83">
        <v>0</v>
      </c>
      <c r="L67" s="83">
        <v>0</v>
      </c>
      <c r="M67" s="83">
        <v>0</v>
      </c>
      <c r="N67" s="83">
        <v>0.02</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165.76</v>
      </c>
      <c r="D68" s="87">
        <v>31.46</v>
      </c>
      <c r="E68" s="87">
        <v>40.47</v>
      </c>
      <c r="F68" s="87">
        <v>37.479999999999997</v>
      </c>
      <c r="G68" s="87">
        <v>31.69</v>
      </c>
      <c r="H68" s="87">
        <v>22.09</v>
      </c>
      <c r="I68" s="87">
        <v>39.82</v>
      </c>
      <c r="J68" s="87">
        <v>31.5</v>
      </c>
      <c r="K68" s="87">
        <v>21.27</v>
      </c>
      <c r="L68" s="87">
        <v>77.099999999999994</v>
      </c>
      <c r="M68" s="87">
        <v>0.02</v>
      </c>
      <c r="N68" s="87">
        <v>156.59</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344.83</v>
      </c>
      <c r="D69" s="87">
        <v>243.77</v>
      </c>
      <c r="E69" s="87">
        <v>152.11000000000001</v>
      </c>
      <c r="F69" s="87">
        <v>167.66</v>
      </c>
      <c r="G69" s="87">
        <v>152.59</v>
      </c>
      <c r="H69" s="87">
        <v>100.23</v>
      </c>
      <c r="I69" s="87">
        <v>128.78</v>
      </c>
      <c r="J69" s="87">
        <v>126.99</v>
      </c>
      <c r="K69" s="87">
        <v>106.97</v>
      </c>
      <c r="L69" s="87">
        <v>241.89</v>
      </c>
      <c r="M69" s="87">
        <v>5.88</v>
      </c>
      <c r="N69" s="87">
        <v>212.79</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0</v>
      </c>
      <c r="D74" s="83">
        <v>0</v>
      </c>
      <c r="E74" s="83">
        <v>0</v>
      </c>
      <c r="F74" s="83">
        <v>0</v>
      </c>
      <c r="G74" s="83">
        <v>0</v>
      </c>
      <c r="H74" s="83">
        <v>0</v>
      </c>
      <c r="I74" s="83">
        <v>0</v>
      </c>
      <c r="J74" s="83">
        <v>0</v>
      </c>
      <c r="K74" s="83">
        <v>0</v>
      </c>
      <c r="L74" s="83">
        <v>0</v>
      </c>
      <c r="M74" s="83">
        <v>0</v>
      </c>
      <c r="N74" s="83">
        <v>0</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0</v>
      </c>
      <c r="D75" s="83">
        <v>0</v>
      </c>
      <c r="E75" s="83">
        <v>0</v>
      </c>
      <c r="F75" s="83">
        <v>0</v>
      </c>
      <c r="G75" s="83">
        <v>0</v>
      </c>
      <c r="H75" s="83">
        <v>0</v>
      </c>
      <c r="I75" s="83">
        <v>0</v>
      </c>
      <c r="J75" s="83">
        <v>0</v>
      </c>
      <c r="K75" s="83">
        <v>0</v>
      </c>
      <c r="L75" s="83">
        <v>0</v>
      </c>
      <c r="M75" s="83">
        <v>0</v>
      </c>
      <c r="N75" s="83">
        <v>0</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1.66</v>
      </c>
      <c r="D76" s="83">
        <v>0.45</v>
      </c>
      <c r="E76" s="83">
        <v>0.91</v>
      </c>
      <c r="F76" s="83">
        <v>3.01</v>
      </c>
      <c r="G76" s="83">
        <v>0.94</v>
      </c>
      <c r="H76" s="83">
        <v>0.74</v>
      </c>
      <c r="I76" s="83">
        <v>0.66</v>
      </c>
      <c r="J76" s="83">
        <v>0.68</v>
      </c>
      <c r="K76" s="83">
        <v>1.17</v>
      </c>
      <c r="L76" s="83">
        <v>0.64</v>
      </c>
      <c r="M76" s="83">
        <v>0.06</v>
      </c>
      <c r="N76" s="83">
        <v>1</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0.84</v>
      </c>
      <c r="D77" s="83">
        <v>1.1100000000000001</v>
      </c>
      <c r="E77" s="83">
        <v>0.51</v>
      </c>
      <c r="F77" s="83">
        <v>1</v>
      </c>
      <c r="G77" s="83">
        <v>0.93</v>
      </c>
      <c r="H77" s="83">
        <v>0.42</v>
      </c>
      <c r="I77" s="83">
        <v>0.06</v>
      </c>
      <c r="J77" s="83">
        <v>0.68</v>
      </c>
      <c r="K77" s="83">
        <v>0.09</v>
      </c>
      <c r="L77" s="83">
        <v>0.55000000000000004</v>
      </c>
      <c r="M77" s="83">
        <v>0</v>
      </c>
      <c r="N77" s="83">
        <v>0.26</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84.38</v>
      </c>
      <c r="D78" s="83">
        <v>70.06</v>
      </c>
      <c r="E78" s="83">
        <v>53.14</v>
      </c>
      <c r="F78" s="83">
        <v>78.760000000000005</v>
      </c>
      <c r="G78" s="83">
        <v>69.63</v>
      </c>
      <c r="H78" s="83">
        <v>37.75</v>
      </c>
      <c r="I78" s="83">
        <v>53.6</v>
      </c>
      <c r="J78" s="83">
        <v>47.94</v>
      </c>
      <c r="K78" s="83">
        <v>26.01</v>
      </c>
      <c r="L78" s="83">
        <v>65.08</v>
      </c>
      <c r="M78" s="83">
        <v>0.37</v>
      </c>
      <c r="N78" s="83">
        <v>34.36</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57.26</v>
      </c>
      <c r="D79" s="83">
        <v>66.42</v>
      </c>
      <c r="E79" s="83">
        <v>50.98</v>
      </c>
      <c r="F79" s="83">
        <v>51.95</v>
      </c>
      <c r="G79" s="83">
        <v>54.84</v>
      </c>
      <c r="H79" s="83">
        <v>49.85</v>
      </c>
      <c r="I79" s="83">
        <v>45.42</v>
      </c>
      <c r="J79" s="83">
        <v>51.16</v>
      </c>
      <c r="K79" s="83">
        <v>52.13</v>
      </c>
      <c r="L79" s="83">
        <v>51.84</v>
      </c>
      <c r="M79" s="83">
        <v>2.78</v>
      </c>
      <c r="N79" s="83">
        <v>2.4900000000000002</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0.96</v>
      </c>
      <c r="D80" s="83">
        <v>0</v>
      </c>
      <c r="E80" s="83">
        <v>0.73</v>
      </c>
      <c r="F80" s="83">
        <v>0.36</v>
      </c>
      <c r="G80" s="83">
        <v>0.3</v>
      </c>
      <c r="H80" s="83">
        <v>0.56999999999999995</v>
      </c>
      <c r="I80" s="83">
        <v>0.84</v>
      </c>
      <c r="J80" s="83">
        <v>0.48</v>
      </c>
      <c r="K80" s="83">
        <v>0.65</v>
      </c>
      <c r="L80" s="83">
        <v>1.39</v>
      </c>
      <c r="M80" s="83">
        <v>0.37</v>
      </c>
      <c r="N80" s="83">
        <v>0.23</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143.18</v>
      </c>
      <c r="D81" s="87">
        <v>138.03</v>
      </c>
      <c r="E81" s="87">
        <v>104.81</v>
      </c>
      <c r="F81" s="87">
        <v>134.36000000000001</v>
      </c>
      <c r="G81" s="87">
        <v>126.04</v>
      </c>
      <c r="H81" s="87">
        <v>88.2</v>
      </c>
      <c r="I81" s="87">
        <v>98.9</v>
      </c>
      <c r="J81" s="87">
        <v>99.98</v>
      </c>
      <c r="K81" s="87">
        <v>78.760000000000005</v>
      </c>
      <c r="L81" s="87">
        <v>116.72</v>
      </c>
      <c r="M81" s="87">
        <v>2.83</v>
      </c>
      <c r="N81" s="87">
        <v>37.89</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59.83</v>
      </c>
      <c r="D82" s="83">
        <v>1.28</v>
      </c>
      <c r="E82" s="83">
        <v>17</v>
      </c>
      <c r="F82" s="83">
        <v>16.059999999999999</v>
      </c>
      <c r="G82" s="83">
        <v>15.24</v>
      </c>
      <c r="H82" s="83">
        <v>8.23</v>
      </c>
      <c r="I82" s="83">
        <v>11.09</v>
      </c>
      <c r="J82" s="83">
        <v>9.24</v>
      </c>
      <c r="K82" s="83">
        <v>8.44</v>
      </c>
      <c r="L82" s="83">
        <v>38.36</v>
      </c>
      <c r="M82" s="83">
        <v>0</v>
      </c>
      <c r="N82" s="83">
        <v>56.48</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76.739999999999995</v>
      </c>
      <c r="D84" s="83">
        <v>0.36</v>
      </c>
      <c r="E84" s="83">
        <v>4.8899999999999997</v>
      </c>
      <c r="F84" s="83">
        <v>0.89</v>
      </c>
      <c r="G84" s="83">
        <v>1.29</v>
      </c>
      <c r="H84" s="83">
        <v>1.91</v>
      </c>
      <c r="I84" s="83">
        <v>2.5299999999999998</v>
      </c>
      <c r="J84" s="83">
        <v>13.12</v>
      </c>
      <c r="K84" s="83">
        <v>16.28</v>
      </c>
      <c r="L84" s="83">
        <v>0.53</v>
      </c>
      <c r="M84" s="83">
        <v>0</v>
      </c>
      <c r="N84" s="83">
        <v>89.65</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0.08</v>
      </c>
      <c r="D85" s="83">
        <v>0</v>
      </c>
      <c r="E85" s="83">
        <v>0.08</v>
      </c>
      <c r="F85" s="83">
        <v>0</v>
      </c>
      <c r="G85" s="83">
        <v>0</v>
      </c>
      <c r="H85" s="83">
        <v>0.44</v>
      </c>
      <c r="I85" s="83">
        <v>0</v>
      </c>
      <c r="J85" s="83">
        <v>0</v>
      </c>
      <c r="K85" s="83">
        <v>0</v>
      </c>
      <c r="L85" s="83">
        <v>0</v>
      </c>
      <c r="M85" s="83">
        <v>0</v>
      </c>
      <c r="N85" s="83">
        <v>0.02</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136.49</v>
      </c>
      <c r="D86" s="87">
        <v>1.64</v>
      </c>
      <c r="E86" s="87">
        <v>21.82</v>
      </c>
      <c r="F86" s="87">
        <v>16.95</v>
      </c>
      <c r="G86" s="87">
        <v>16.53</v>
      </c>
      <c r="H86" s="87">
        <v>9.6999999999999993</v>
      </c>
      <c r="I86" s="87">
        <v>13.62</v>
      </c>
      <c r="J86" s="87">
        <v>22.36</v>
      </c>
      <c r="K86" s="87">
        <v>24.72</v>
      </c>
      <c r="L86" s="87">
        <v>38.89</v>
      </c>
      <c r="M86" s="87">
        <v>0</v>
      </c>
      <c r="N86" s="87">
        <v>146.11000000000001</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279.67</v>
      </c>
      <c r="D87" s="87">
        <v>139.66999999999999</v>
      </c>
      <c r="E87" s="87">
        <v>126.63</v>
      </c>
      <c r="F87" s="87">
        <v>151.31</v>
      </c>
      <c r="G87" s="87">
        <v>142.57</v>
      </c>
      <c r="H87" s="87">
        <v>97.9</v>
      </c>
      <c r="I87" s="87">
        <v>112.52</v>
      </c>
      <c r="J87" s="87">
        <v>122.34</v>
      </c>
      <c r="K87" s="87">
        <v>103.48</v>
      </c>
      <c r="L87" s="87">
        <v>155.61000000000001</v>
      </c>
      <c r="M87" s="87">
        <v>2.83</v>
      </c>
      <c r="N87" s="87">
        <v>184</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-65.16</v>
      </c>
      <c r="D88" s="87">
        <v>-104.09</v>
      </c>
      <c r="E88" s="87">
        <v>-25.48</v>
      </c>
      <c r="F88" s="87">
        <v>-16.34</v>
      </c>
      <c r="G88" s="87">
        <v>-10.02</v>
      </c>
      <c r="H88" s="87">
        <v>-2.33</v>
      </c>
      <c r="I88" s="87">
        <v>-16.260000000000002</v>
      </c>
      <c r="J88" s="87">
        <v>-4.6500000000000004</v>
      </c>
      <c r="K88" s="87">
        <v>-3.49</v>
      </c>
      <c r="L88" s="87">
        <v>-86.28</v>
      </c>
      <c r="M88" s="87">
        <v>-3.05</v>
      </c>
      <c r="N88" s="87">
        <v>-28.79</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-35.89</v>
      </c>
      <c r="D89" s="90">
        <v>-74.28</v>
      </c>
      <c r="E89" s="90">
        <v>-6.82</v>
      </c>
      <c r="F89" s="90">
        <v>4.18</v>
      </c>
      <c r="G89" s="90">
        <v>5.14</v>
      </c>
      <c r="H89" s="90">
        <v>10.07</v>
      </c>
      <c r="I89" s="90">
        <v>9.94</v>
      </c>
      <c r="J89" s="90">
        <v>4.49</v>
      </c>
      <c r="K89" s="90">
        <v>-6.94</v>
      </c>
      <c r="L89" s="90">
        <v>-48.06</v>
      </c>
      <c r="M89" s="90">
        <v>-3.03</v>
      </c>
      <c r="N89" s="90">
        <v>-18.309999999999999</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0.96</v>
      </c>
      <c r="D90" s="83">
        <v>0</v>
      </c>
      <c r="E90" s="83">
        <v>1.18</v>
      </c>
      <c r="F90" s="83">
        <v>1.1599999999999999</v>
      </c>
      <c r="G90" s="83">
        <v>4.5599999999999996</v>
      </c>
      <c r="H90" s="83">
        <v>2.52</v>
      </c>
      <c r="I90" s="83">
        <v>0</v>
      </c>
      <c r="J90" s="83">
        <v>0.34</v>
      </c>
      <c r="K90" s="83">
        <v>0</v>
      </c>
      <c r="L90" s="83">
        <v>0</v>
      </c>
      <c r="M90" s="83">
        <v>0</v>
      </c>
      <c r="N90" s="83">
        <v>0</v>
      </c>
      <c r="O90" s="109"/>
      <c r="P90" s="109"/>
      <c r="Q90" s="109"/>
      <c r="R90" s="109"/>
      <c r="S90" s="109"/>
      <c r="T90" s="109"/>
      <c r="U90" s="109"/>
      <c r="V90" s="109"/>
      <c r="W90" s="109"/>
      <c r="X90" s="109"/>
      <c r="Y90" s="109"/>
      <c r="Z90" s="109"/>
      <c r="AA90" s="110"/>
    </row>
    <row r="91" spans="1:27" ht="11.1" customHeight="1">
      <c r="A91" s="22">
        <f>IF(B91&lt;&gt;"",COUNTA($B$19:B91),"")</f>
        <v>72</v>
      </c>
      <c r="B91" s="81" t="s">
        <v>170</v>
      </c>
      <c r="C91" s="83">
        <v>1.38</v>
      </c>
      <c r="D91" s="83">
        <v>1.1299999999999999</v>
      </c>
      <c r="E91" s="83">
        <v>1.42</v>
      </c>
      <c r="F91" s="83">
        <v>2.59</v>
      </c>
      <c r="G91" s="83">
        <v>5.63</v>
      </c>
      <c r="H91" s="83">
        <v>0.96</v>
      </c>
      <c r="I91" s="83">
        <v>0.66</v>
      </c>
      <c r="J91" s="83">
        <v>1.55</v>
      </c>
      <c r="K91" s="83">
        <v>0</v>
      </c>
      <c r="L91" s="83">
        <v>0</v>
      </c>
      <c r="M91" s="83">
        <v>0.04</v>
      </c>
      <c r="N91" s="83">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91"/>
  <sheetViews>
    <sheetView zoomScale="140" zoomScaleNormal="140" workbookViewId="0">
      <selection sqref="A1:C1"/>
    </sheetView>
  </sheetViews>
  <sheetFormatPr baseColWidth="10" defaultColWidth="11.42578125" defaultRowHeight="12"/>
  <cols>
    <col min="1" max="1" width="12.5703125" style="15" customWidth="1"/>
    <col min="2" max="2" width="70.5703125" style="13" customWidth="1"/>
    <col min="3" max="3" width="8.5703125" style="10" customWidth="1"/>
    <col min="4" max="16384" width="11.42578125" style="11"/>
  </cols>
  <sheetData>
    <row r="1" spans="1:3" s="17" customFormat="1" ht="50.1" customHeight="1">
      <c r="A1" s="183" t="s">
        <v>26</v>
      </c>
      <c r="B1" s="183"/>
      <c r="C1" s="183"/>
    </row>
    <row r="2" spans="1:3" ht="11.45" customHeight="1">
      <c r="A2" s="158"/>
      <c r="B2" s="158"/>
      <c r="C2" s="10" t="s">
        <v>27</v>
      </c>
    </row>
    <row r="3" spans="1:3" ht="11.45" customHeight="1">
      <c r="A3" s="184" t="s">
        <v>28</v>
      </c>
      <c r="B3" s="184"/>
      <c r="C3" s="10">
        <v>3</v>
      </c>
    </row>
    <row r="4" spans="1:3" ht="11.45" customHeight="1">
      <c r="A4" s="184" t="s">
        <v>29</v>
      </c>
      <c r="B4" s="184"/>
      <c r="C4" s="10">
        <v>3</v>
      </c>
    </row>
    <row r="5" spans="1:3" ht="11.45" customHeight="1">
      <c r="A5" s="182" t="s">
        <v>904</v>
      </c>
      <c r="B5" s="182"/>
      <c r="C5" s="10">
        <v>4</v>
      </c>
    </row>
    <row r="6" spans="1:3" ht="11.45" customHeight="1">
      <c r="A6" s="182" t="s">
        <v>352</v>
      </c>
      <c r="B6" s="182"/>
      <c r="C6" s="10">
        <v>6</v>
      </c>
    </row>
    <row r="7" spans="1:3" ht="11.45" customHeight="1">
      <c r="A7" s="182" t="s">
        <v>30</v>
      </c>
      <c r="B7" s="182"/>
      <c r="C7" s="10">
        <v>12</v>
      </c>
    </row>
    <row r="8" spans="1:3" ht="11.45" customHeight="1">
      <c r="A8" s="158"/>
      <c r="B8" s="158"/>
    </row>
    <row r="9" spans="1:3" ht="23.1" customHeight="1">
      <c r="A9" s="12" t="s">
        <v>82</v>
      </c>
      <c r="B9" s="13" t="str">
        <f>"Auszahlungen und Einzahlungen der Gemeinden und Gemeindeverbände "&amp;Deckblatt!A7-1&amp;" und "&amp;Deckblatt!A7&amp;"
  nach Arten"</f>
        <v>Auszahlungen und Einzahlungen der Gemeinden und Gemeindeverbände 2019 und 2020
  nach Arten</v>
      </c>
      <c r="C9" s="10">
        <v>13</v>
      </c>
    </row>
    <row r="10" spans="1:3" ht="11.45" customHeight="1">
      <c r="A10" s="158"/>
      <c r="B10" s="158"/>
    </row>
    <row r="11" spans="1:3" ht="23.1" customHeight="1">
      <c r="A11" s="14" t="s">
        <v>96</v>
      </c>
      <c r="B11" s="13" t="str">
        <f>"Auszahlungen und Einzahlungen der Gemeinden und Gemeindeverbände "&amp;Deckblatt!A7&amp;"
  nach Produktbereichen"</f>
        <v>Auszahlungen und Einzahlungen der Gemeinden und Gemeindeverbände 2020
  nach Produktbereichen</v>
      </c>
    </row>
    <row r="12" spans="1:3" ht="11.45" customHeight="1">
      <c r="A12" s="14"/>
      <c r="B12" s="13" t="s">
        <v>129</v>
      </c>
      <c r="C12" s="10">
        <v>14</v>
      </c>
    </row>
    <row r="13" spans="1:3" ht="11.45" customHeight="1">
      <c r="A13" s="158"/>
      <c r="B13" s="158"/>
    </row>
    <row r="14" spans="1:3" ht="23.1" customHeight="1">
      <c r="A14" s="14" t="s">
        <v>84</v>
      </c>
      <c r="B14" s="13" t="str">
        <f>"Auszahlungen und Einzahlungen der Gemeinden und Gemeindeverbände "&amp;Deckblatt!A7&amp;"
  nach Gebietskörperschaften"</f>
        <v>Auszahlungen und Einzahlungen der Gemeinden und Gemeindeverbände 2020
  nach Gebietskörperschaften</v>
      </c>
    </row>
    <row r="15" spans="1:3" ht="11.45" customHeight="1">
      <c r="A15" s="14"/>
      <c r="B15" s="13" t="s">
        <v>129</v>
      </c>
      <c r="C15" s="10">
        <v>18</v>
      </c>
    </row>
    <row r="16" spans="1:3" ht="11.45" customHeight="1">
      <c r="A16" s="158"/>
      <c r="B16" s="158"/>
    </row>
    <row r="17" spans="1:3" ht="23.1" customHeight="1">
      <c r="A17" s="14" t="s">
        <v>113</v>
      </c>
      <c r="B17" s="13" t="str">
        <f>"Auszahlungen und Einzahlungen der Gemeinden und Gemeindeverbände "&amp;Deckblatt!A7&amp;"
  nach Gebietskörperschaften und Produktbereichen"</f>
        <v>Auszahlungen und Einzahlungen der Gemeinden und Gemeindeverbände 2020
  nach Gebietskörperschaften und Produktbereichen</v>
      </c>
    </row>
    <row r="18" spans="1:3" ht="11.45" customHeight="1">
      <c r="A18" s="14" t="s">
        <v>95</v>
      </c>
      <c r="B18" s="13" t="s">
        <v>192</v>
      </c>
      <c r="C18" s="10">
        <v>22</v>
      </c>
    </row>
    <row r="19" spans="1:3" ht="11.45" customHeight="1">
      <c r="A19" s="14" t="s">
        <v>97</v>
      </c>
      <c r="B19" s="13" t="s">
        <v>193</v>
      </c>
      <c r="C19" s="10">
        <v>26</v>
      </c>
    </row>
    <row r="20" spans="1:3" ht="11.45" customHeight="1">
      <c r="A20" s="14" t="s">
        <v>98</v>
      </c>
      <c r="B20" s="13" t="s">
        <v>194</v>
      </c>
      <c r="C20" s="10">
        <v>30</v>
      </c>
    </row>
    <row r="21" spans="1:3" ht="11.45" customHeight="1">
      <c r="A21" s="14" t="s">
        <v>99</v>
      </c>
      <c r="B21" s="13" t="s">
        <v>195</v>
      </c>
      <c r="C21" s="10">
        <v>34</v>
      </c>
    </row>
    <row r="22" spans="1:3" ht="11.45" customHeight="1">
      <c r="A22" s="14" t="s">
        <v>100</v>
      </c>
      <c r="B22" s="13" t="s">
        <v>196</v>
      </c>
      <c r="C22" s="10">
        <v>38</v>
      </c>
    </row>
    <row r="23" spans="1:3" ht="11.45" customHeight="1">
      <c r="A23" s="14" t="s">
        <v>206</v>
      </c>
      <c r="B23" s="13" t="s">
        <v>212</v>
      </c>
      <c r="C23" s="10">
        <v>42</v>
      </c>
    </row>
    <row r="24" spans="1:3" ht="11.45" customHeight="1">
      <c r="A24" s="14" t="s">
        <v>207</v>
      </c>
      <c r="B24" s="13" t="s">
        <v>906</v>
      </c>
      <c r="C24" s="10">
        <v>46</v>
      </c>
    </row>
    <row r="25" spans="1:3" ht="11.45" customHeight="1">
      <c r="A25" s="14" t="s">
        <v>101</v>
      </c>
      <c r="B25" s="13" t="s">
        <v>208</v>
      </c>
      <c r="C25" s="10">
        <v>50</v>
      </c>
    </row>
    <row r="26" spans="1:3" ht="23.1" customHeight="1">
      <c r="A26" s="14" t="s">
        <v>102</v>
      </c>
      <c r="B26" s="13" t="s">
        <v>209</v>
      </c>
      <c r="C26" s="10">
        <v>54</v>
      </c>
    </row>
    <row r="27" spans="1:3" ht="23.1" customHeight="1">
      <c r="A27" s="14" t="s">
        <v>103</v>
      </c>
      <c r="B27" s="13" t="s">
        <v>211</v>
      </c>
      <c r="C27" s="10">
        <v>58</v>
      </c>
    </row>
    <row r="28" spans="1:3" ht="11.45" customHeight="1">
      <c r="A28" s="14" t="s">
        <v>104</v>
      </c>
      <c r="B28" s="13" t="s">
        <v>210</v>
      </c>
      <c r="C28" s="10">
        <v>62</v>
      </c>
    </row>
    <row r="29" spans="1:3" ht="11.45" customHeight="1">
      <c r="A29" s="158"/>
      <c r="B29" s="158"/>
    </row>
    <row r="30" spans="1:3" ht="23.25" customHeight="1">
      <c r="A30" s="14" t="s">
        <v>116</v>
      </c>
      <c r="B30" s="13" t="str">
        <f>"Auszahlungen und Einzahlungen der Kreisverwaltungen, Amtsverwaltungen und 
  kreisangehörigen Gemeinden  "&amp;Deckblatt!A7&amp;" nach Arten und Kreisen"</f>
        <v>Auszahlungen und Einzahlungen der Kreisverwaltungen, Amtsverwaltungen und 
  kreisangehörigen Gemeinden  2020 nach Arten und Kreisen</v>
      </c>
      <c r="C30" s="10">
        <v>66</v>
      </c>
    </row>
    <row r="31" spans="1:3" ht="11.45" customHeight="1">
      <c r="A31" s="158"/>
      <c r="B31" s="158"/>
    </row>
    <row r="32" spans="1:3" ht="24.75" customHeight="1">
      <c r="A32" s="14" t="s">
        <v>128</v>
      </c>
      <c r="B32" s="13"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row>
    <row r="33" spans="1:3" ht="11.45" customHeight="1">
      <c r="A33" s="15" t="s">
        <v>105</v>
      </c>
      <c r="B33" s="157" t="s">
        <v>136</v>
      </c>
      <c r="C33" s="10">
        <v>70</v>
      </c>
    </row>
    <row r="34" spans="1:3" ht="11.45" customHeight="1">
      <c r="A34" s="15" t="s">
        <v>106</v>
      </c>
      <c r="B34" s="157" t="s">
        <v>137</v>
      </c>
      <c r="C34" s="10">
        <v>74</v>
      </c>
    </row>
    <row r="35" spans="1:3" ht="11.45" customHeight="1">
      <c r="A35" s="15" t="s">
        <v>107</v>
      </c>
      <c r="B35" s="157" t="s">
        <v>138</v>
      </c>
      <c r="C35" s="10">
        <v>78</v>
      </c>
    </row>
    <row r="36" spans="1:3" ht="11.45" customHeight="1">
      <c r="A36" s="15" t="s">
        <v>108</v>
      </c>
      <c r="B36" s="157" t="s">
        <v>139</v>
      </c>
      <c r="C36" s="10">
        <v>82</v>
      </c>
    </row>
    <row r="37" spans="1:3" ht="11.45" customHeight="1">
      <c r="A37" s="15" t="s">
        <v>109</v>
      </c>
      <c r="B37" s="157" t="s">
        <v>140</v>
      </c>
      <c r="C37" s="10">
        <v>86</v>
      </c>
    </row>
    <row r="38" spans="1:3" ht="11.45" customHeight="1">
      <c r="A38" s="15" t="s">
        <v>110</v>
      </c>
      <c r="B38" s="157" t="s">
        <v>141</v>
      </c>
      <c r="C38" s="10">
        <v>90</v>
      </c>
    </row>
    <row r="39" spans="1:3" ht="11.45" customHeight="1">
      <c r="A39" s="158"/>
      <c r="B39" s="158"/>
    </row>
    <row r="40" spans="1:3" ht="23.1" customHeight="1">
      <c r="A40" s="14" t="s">
        <v>924</v>
      </c>
      <c r="B40" s="13" t="str">
        <f>"Auszahlungen und Einzahlungen der kreisfreien und großen kreisangehörigen Städte "&amp;Deckblatt!A7&amp;" 
  nach Produktbereichen"</f>
        <v>Auszahlungen und Einzahlungen der kreisfreien und großen kreisangehörigen Städte 2020 
  nach Produktbereichen</v>
      </c>
    </row>
    <row r="41" spans="1:3" ht="11.45" customHeight="1">
      <c r="A41" s="15" t="s">
        <v>925</v>
      </c>
      <c r="B41" s="13" t="s">
        <v>130</v>
      </c>
      <c r="C41" s="10">
        <v>94</v>
      </c>
    </row>
    <row r="42" spans="1:3" ht="11.45" customHeight="1">
      <c r="A42" s="15" t="s">
        <v>926</v>
      </c>
      <c r="B42" s="13" t="s">
        <v>131</v>
      </c>
      <c r="C42" s="10">
        <v>98</v>
      </c>
    </row>
    <row r="43" spans="1:3" ht="11.45" customHeight="1">
      <c r="A43" s="15" t="s">
        <v>927</v>
      </c>
      <c r="B43" s="13" t="s">
        <v>132</v>
      </c>
      <c r="C43" s="10">
        <v>102</v>
      </c>
    </row>
    <row r="44" spans="1:3" ht="11.45" customHeight="1">
      <c r="A44" s="15" t="s">
        <v>928</v>
      </c>
      <c r="B44" s="13" t="s">
        <v>133</v>
      </c>
      <c r="C44" s="10">
        <v>106</v>
      </c>
    </row>
    <row r="45" spans="1:3" ht="11.45" customHeight="1">
      <c r="A45" s="15" t="s">
        <v>929</v>
      </c>
      <c r="B45" s="13" t="s">
        <v>134</v>
      </c>
      <c r="C45" s="10">
        <v>110</v>
      </c>
    </row>
    <row r="46" spans="1:3" ht="11.45" customHeight="1">
      <c r="A46" s="15" t="s">
        <v>930</v>
      </c>
      <c r="B46" s="13" t="s">
        <v>135</v>
      </c>
      <c r="C46" s="10">
        <v>114</v>
      </c>
    </row>
    <row r="47" spans="1:3" ht="11.45" customHeight="1">
      <c r="A47" s="158"/>
      <c r="B47" s="158"/>
    </row>
    <row r="48" spans="1:3" ht="23.1" customHeight="1">
      <c r="A48" s="14" t="s">
        <v>931</v>
      </c>
      <c r="B48" s="13" t="str">
        <f>"Auszahlungen und Einzahlungen der Kreisverwaltungen "&amp;Deckblatt!A7&amp;" 
  nach Produktbereichen"</f>
        <v>Auszahlungen und Einzahlungen der Kreisverwaltungen 2020 
  nach Produktbereichen</v>
      </c>
    </row>
    <row r="49" spans="1:3" ht="11.45" customHeight="1">
      <c r="A49" s="15" t="s">
        <v>932</v>
      </c>
      <c r="B49" s="13" t="s">
        <v>136</v>
      </c>
      <c r="C49" s="10">
        <v>118</v>
      </c>
    </row>
    <row r="50" spans="1:3" ht="11.45" customHeight="1">
      <c r="A50" s="15" t="s">
        <v>933</v>
      </c>
      <c r="B50" s="13" t="s">
        <v>137</v>
      </c>
      <c r="C50" s="10">
        <v>122</v>
      </c>
    </row>
    <row r="51" spans="1:3" ht="11.45" customHeight="1">
      <c r="A51" s="15" t="s">
        <v>934</v>
      </c>
      <c r="B51" s="13" t="s">
        <v>138</v>
      </c>
      <c r="C51" s="10">
        <v>126</v>
      </c>
    </row>
    <row r="52" spans="1:3" ht="11.45" customHeight="1">
      <c r="A52" s="15" t="s">
        <v>935</v>
      </c>
      <c r="B52" s="13" t="s">
        <v>139</v>
      </c>
      <c r="C52" s="10">
        <v>130</v>
      </c>
    </row>
    <row r="53" spans="1:3" ht="11.45" customHeight="1">
      <c r="A53" s="15" t="s">
        <v>936</v>
      </c>
      <c r="B53" s="13" t="s">
        <v>140</v>
      </c>
      <c r="C53" s="10">
        <v>134</v>
      </c>
    </row>
    <row r="54" spans="1:3" ht="11.45" customHeight="1">
      <c r="A54" s="15" t="s">
        <v>937</v>
      </c>
      <c r="B54" s="13" t="s">
        <v>141</v>
      </c>
      <c r="C54" s="10">
        <v>138</v>
      </c>
    </row>
    <row r="55" spans="1:3" ht="11.45" customHeight="1"/>
    <row r="56" spans="1:3" ht="11.45" customHeight="1"/>
    <row r="57" spans="1:3" ht="11.45" customHeight="1"/>
    <row r="58" spans="1:3" ht="11.45" customHeight="1"/>
    <row r="59" spans="1:3" ht="11.45" customHeight="1"/>
    <row r="60" spans="1:3" ht="11.45" customHeight="1"/>
    <row r="61" spans="1:3" ht="11.45" customHeight="1"/>
    <row r="62" spans="1:3" ht="11.45" customHeight="1"/>
    <row r="63" spans="1:3" ht="11.45" customHeight="1"/>
    <row r="64" spans="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sheetData>
  <mergeCells count="6">
    <mergeCell ref="A6:B6"/>
    <mergeCell ref="A1:C1"/>
    <mergeCell ref="A3:B3"/>
    <mergeCell ref="A4:B4"/>
    <mergeCell ref="A7:B7"/>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7" width="11.42578125" style="106"/>
    <col min="28" max="16384" width="11.42578125" style="80"/>
  </cols>
  <sheetData>
    <row r="1" spans="1:27" s="76" customFormat="1" ht="33" customHeight="1">
      <c r="A1" s="233" t="s">
        <v>113</v>
      </c>
      <c r="B1" s="234"/>
      <c r="C1" s="220" t="str">
        <f>"Auszahlungen und Einzahlungen 
der Gemeinden und Gemeindeverbände "&amp;Deckblatt!A7&amp;"  
nach Gebietskörperschaften und Produktbereichen"</f>
        <v>Auszahlungen und Einzahlungen 
der Gemeinden und Gemeindeverbände 2020  
nach Gebietskörperschaften und Produktbereichen</v>
      </c>
      <c r="D1" s="232"/>
      <c r="E1" s="232"/>
      <c r="F1" s="232"/>
      <c r="G1" s="232"/>
      <c r="H1" s="232"/>
      <c r="I1" s="232" t="str">
        <f>"Auszahlungen und Einzahlungen 
der Gemeinden und Gemeindeverbände "&amp;Deckblatt!A7&amp;" 
nach Gebietskörperschaften und Produktbereichen"</f>
        <v>Auszahlungen und Einzahlungen 
der Gemeinden und Gemeindeverbände 2020 
nach Gebietskörperschaften und Produktbereichen</v>
      </c>
      <c r="J1" s="232"/>
      <c r="K1" s="232"/>
      <c r="L1" s="232"/>
      <c r="M1" s="232"/>
      <c r="N1" s="232"/>
      <c r="O1" s="105"/>
      <c r="P1" s="105"/>
      <c r="Q1" s="105"/>
      <c r="R1" s="105"/>
      <c r="S1" s="105"/>
      <c r="T1" s="105"/>
      <c r="U1" s="105"/>
      <c r="V1" s="105"/>
      <c r="W1" s="105"/>
      <c r="X1" s="105"/>
      <c r="Y1" s="105"/>
      <c r="Z1" s="105"/>
      <c r="AA1" s="105"/>
    </row>
    <row r="2" spans="1:27" s="76" customFormat="1" ht="15" customHeight="1">
      <c r="A2" s="233" t="s">
        <v>104</v>
      </c>
      <c r="B2" s="234"/>
      <c r="C2" s="240" t="s">
        <v>205</v>
      </c>
      <c r="D2" s="241"/>
      <c r="E2" s="241"/>
      <c r="F2" s="241"/>
      <c r="G2" s="241"/>
      <c r="H2" s="241"/>
      <c r="I2" s="245" t="s">
        <v>205</v>
      </c>
      <c r="J2" s="245"/>
      <c r="K2" s="245"/>
      <c r="L2" s="245"/>
      <c r="M2" s="245"/>
      <c r="N2" s="245"/>
      <c r="O2" s="105"/>
      <c r="P2" s="105"/>
      <c r="Q2" s="105"/>
      <c r="R2" s="105"/>
      <c r="S2" s="105"/>
      <c r="T2" s="105"/>
      <c r="U2" s="105"/>
      <c r="V2" s="105"/>
      <c r="W2" s="105"/>
      <c r="X2" s="105"/>
      <c r="Y2" s="105"/>
      <c r="Z2" s="105"/>
      <c r="AA2" s="105"/>
    </row>
    <row r="3" spans="1:27" s="76" customFormat="1" ht="15" customHeight="1">
      <c r="A3" s="235"/>
      <c r="B3" s="236"/>
      <c r="C3" s="242"/>
      <c r="D3" s="243"/>
      <c r="E3" s="243"/>
      <c r="F3" s="243"/>
      <c r="G3" s="243"/>
      <c r="H3" s="243"/>
      <c r="I3" s="246"/>
      <c r="J3" s="246"/>
      <c r="K3" s="246"/>
      <c r="L3" s="246"/>
      <c r="M3" s="246"/>
      <c r="N3" s="246"/>
      <c r="O3" s="105"/>
      <c r="P3" s="105"/>
      <c r="Q3" s="105"/>
      <c r="R3" s="105"/>
      <c r="S3" s="105"/>
      <c r="T3" s="105"/>
      <c r="U3" s="105"/>
      <c r="V3" s="105"/>
      <c r="W3" s="105"/>
      <c r="X3" s="105"/>
      <c r="Y3" s="105"/>
      <c r="Z3" s="105"/>
      <c r="AA3" s="105"/>
    </row>
    <row r="4" spans="1:27" s="76" customFormat="1" ht="11.45" customHeight="1">
      <c r="A4" s="237" t="s">
        <v>80</v>
      </c>
      <c r="B4" s="238" t="s">
        <v>188</v>
      </c>
      <c r="C4" s="207" t="s">
        <v>2</v>
      </c>
      <c r="D4" s="211" t="s">
        <v>85</v>
      </c>
      <c r="E4" s="211" t="s">
        <v>86</v>
      </c>
      <c r="F4" s="230" t="s">
        <v>3</v>
      </c>
      <c r="G4" s="230"/>
      <c r="H4" s="231"/>
      <c r="I4" s="229" t="s">
        <v>3</v>
      </c>
      <c r="J4" s="230"/>
      <c r="K4" s="230"/>
      <c r="L4" s="230"/>
      <c r="M4" s="230" t="s">
        <v>93</v>
      </c>
      <c r="N4" s="231" t="s">
        <v>94</v>
      </c>
      <c r="O4" s="105"/>
      <c r="P4" s="105"/>
      <c r="Q4" s="105"/>
      <c r="R4" s="105"/>
      <c r="S4" s="105"/>
      <c r="T4" s="105"/>
      <c r="U4" s="105"/>
      <c r="V4" s="105"/>
      <c r="W4" s="105"/>
      <c r="X4" s="105"/>
      <c r="Y4" s="105"/>
      <c r="Z4" s="105"/>
      <c r="AA4" s="105"/>
    </row>
    <row r="5" spans="1:27" s="76" customFormat="1" ht="11.45" customHeight="1">
      <c r="A5" s="237"/>
      <c r="B5" s="238"/>
      <c r="C5" s="207"/>
      <c r="D5" s="211"/>
      <c r="E5" s="211"/>
      <c r="F5" s="230"/>
      <c r="G5" s="230"/>
      <c r="H5" s="231"/>
      <c r="I5" s="229"/>
      <c r="J5" s="230"/>
      <c r="K5" s="230"/>
      <c r="L5" s="230"/>
      <c r="M5" s="230"/>
      <c r="N5" s="231"/>
      <c r="O5" s="105"/>
      <c r="P5" s="105"/>
      <c r="Q5" s="105"/>
      <c r="R5" s="105"/>
      <c r="S5" s="105"/>
      <c r="T5" s="105"/>
      <c r="U5" s="105"/>
      <c r="V5" s="105"/>
      <c r="W5" s="105"/>
      <c r="X5" s="105"/>
      <c r="Y5" s="105"/>
      <c r="Z5" s="105"/>
      <c r="AA5" s="105"/>
    </row>
    <row r="6" spans="1:27" s="76" customFormat="1" ht="11.45" customHeight="1">
      <c r="A6" s="237"/>
      <c r="B6" s="238"/>
      <c r="C6" s="207"/>
      <c r="D6" s="211"/>
      <c r="E6" s="211"/>
      <c r="F6" s="211" t="s">
        <v>5</v>
      </c>
      <c r="G6" s="211" t="s">
        <v>87</v>
      </c>
      <c r="H6" s="210" t="s">
        <v>88</v>
      </c>
      <c r="I6" s="206" t="s">
        <v>89</v>
      </c>
      <c r="J6" s="211" t="s">
        <v>90</v>
      </c>
      <c r="K6" s="211" t="s">
        <v>91</v>
      </c>
      <c r="L6" s="211" t="s">
        <v>92</v>
      </c>
      <c r="M6" s="230"/>
      <c r="N6" s="231"/>
      <c r="O6" s="105"/>
      <c r="P6" s="105"/>
      <c r="Q6" s="105"/>
      <c r="R6" s="105"/>
      <c r="S6" s="105"/>
      <c r="T6" s="105"/>
      <c r="U6" s="105"/>
      <c r="V6" s="105"/>
      <c r="W6" s="105"/>
      <c r="X6" s="105"/>
      <c r="Y6" s="105"/>
      <c r="Z6" s="105"/>
      <c r="AA6" s="105"/>
    </row>
    <row r="7" spans="1:27" s="76" customFormat="1" ht="11.45" customHeight="1">
      <c r="A7" s="237"/>
      <c r="B7" s="238"/>
      <c r="C7" s="207"/>
      <c r="D7" s="211"/>
      <c r="E7" s="211"/>
      <c r="F7" s="211"/>
      <c r="G7" s="211"/>
      <c r="H7" s="210"/>
      <c r="I7" s="206"/>
      <c r="J7" s="211"/>
      <c r="K7" s="211"/>
      <c r="L7" s="211"/>
      <c r="M7" s="230"/>
      <c r="N7" s="231"/>
      <c r="O7" s="105"/>
      <c r="P7" s="105"/>
      <c r="Q7" s="105"/>
      <c r="R7" s="105"/>
      <c r="S7" s="105"/>
      <c r="T7" s="105"/>
      <c r="U7" s="105"/>
      <c r="V7" s="105"/>
      <c r="W7" s="105"/>
      <c r="X7" s="105"/>
      <c r="Y7" s="105"/>
      <c r="Z7" s="105"/>
      <c r="AA7" s="105"/>
    </row>
    <row r="8" spans="1:27" s="76" customFormat="1" ht="11.45" customHeight="1">
      <c r="A8" s="237"/>
      <c r="B8" s="238"/>
      <c r="C8" s="207"/>
      <c r="D8" s="211"/>
      <c r="E8" s="211"/>
      <c r="F8" s="211"/>
      <c r="G8" s="211"/>
      <c r="H8" s="210"/>
      <c r="I8" s="206"/>
      <c r="J8" s="211"/>
      <c r="K8" s="211"/>
      <c r="L8" s="211"/>
      <c r="M8" s="230"/>
      <c r="N8" s="231"/>
      <c r="O8" s="105"/>
      <c r="P8" s="105"/>
      <c r="Q8" s="105"/>
      <c r="R8" s="105"/>
      <c r="S8" s="105"/>
      <c r="T8" s="105"/>
      <c r="U8" s="105"/>
      <c r="V8" s="105"/>
      <c r="W8" s="105"/>
      <c r="X8" s="105"/>
      <c r="Y8" s="105"/>
      <c r="Z8" s="105"/>
      <c r="AA8" s="105"/>
    </row>
    <row r="9" spans="1:27" s="76" customFormat="1" ht="11.45" customHeight="1">
      <c r="A9" s="237"/>
      <c r="B9" s="238"/>
      <c r="C9" s="207"/>
      <c r="D9" s="211"/>
      <c r="E9" s="211"/>
      <c r="F9" s="211"/>
      <c r="G9" s="211"/>
      <c r="H9" s="210"/>
      <c r="I9" s="206"/>
      <c r="J9" s="211"/>
      <c r="K9" s="211"/>
      <c r="L9" s="211"/>
      <c r="M9" s="230"/>
      <c r="N9" s="231"/>
      <c r="O9" s="105"/>
      <c r="P9" s="105"/>
      <c r="Q9" s="105"/>
      <c r="R9" s="105"/>
      <c r="S9" s="105"/>
      <c r="T9" s="105"/>
      <c r="U9" s="105"/>
      <c r="V9" s="105"/>
      <c r="W9" s="105"/>
      <c r="X9" s="105"/>
      <c r="Y9" s="105"/>
      <c r="Z9" s="105"/>
      <c r="AA9" s="105"/>
    </row>
    <row r="10" spans="1:27" s="76" customFormat="1" ht="11.45" customHeight="1">
      <c r="A10" s="237"/>
      <c r="B10" s="238"/>
      <c r="C10" s="207"/>
      <c r="D10" s="211"/>
      <c r="E10" s="211"/>
      <c r="F10" s="211"/>
      <c r="G10" s="211"/>
      <c r="H10" s="210"/>
      <c r="I10" s="206"/>
      <c r="J10" s="211"/>
      <c r="K10" s="211"/>
      <c r="L10" s="211"/>
      <c r="M10" s="230"/>
      <c r="N10" s="231"/>
      <c r="O10" s="105"/>
      <c r="P10" s="105"/>
      <c r="Q10" s="105"/>
      <c r="R10" s="105"/>
      <c r="S10" s="105"/>
      <c r="T10" s="105"/>
      <c r="U10" s="105"/>
      <c r="V10" s="105"/>
      <c r="W10" s="105"/>
      <c r="X10" s="105"/>
      <c r="Y10" s="105"/>
      <c r="Z10" s="105"/>
      <c r="AA10" s="105"/>
    </row>
    <row r="11" spans="1:27" ht="11.45" customHeight="1">
      <c r="A11" s="237"/>
      <c r="B11" s="238"/>
      <c r="C11" s="207"/>
      <c r="D11" s="211"/>
      <c r="E11" s="211"/>
      <c r="F11" s="211"/>
      <c r="G11" s="211"/>
      <c r="H11" s="210"/>
      <c r="I11" s="206"/>
      <c r="J11" s="211"/>
      <c r="K11" s="211"/>
      <c r="L11" s="211"/>
      <c r="M11" s="230"/>
      <c r="N11" s="231"/>
    </row>
    <row r="12" spans="1:27" ht="11.45" customHeight="1">
      <c r="A12" s="237"/>
      <c r="B12" s="238"/>
      <c r="C12" s="207"/>
      <c r="D12" s="211"/>
      <c r="E12" s="211"/>
      <c r="F12" s="211"/>
      <c r="G12" s="211"/>
      <c r="H12" s="210"/>
      <c r="I12" s="206"/>
      <c r="J12" s="211"/>
      <c r="K12" s="211"/>
      <c r="L12" s="211"/>
      <c r="M12" s="230"/>
      <c r="N12" s="231"/>
    </row>
    <row r="13" spans="1:27" ht="11.45" customHeight="1">
      <c r="A13" s="237"/>
      <c r="B13" s="238"/>
      <c r="C13" s="207"/>
      <c r="D13" s="211"/>
      <c r="E13" s="211"/>
      <c r="F13" s="211"/>
      <c r="G13" s="211"/>
      <c r="H13" s="210"/>
      <c r="I13" s="206"/>
      <c r="J13" s="211"/>
      <c r="K13" s="211"/>
      <c r="L13" s="211"/>
      <c r="M13" s="230"/>
      <c r="N13" s="231"/>
    </row>
    <row r="14" spans="1:27" ht="11.45" customHeight="1">
      <c r="A14" s="237"/>
      <c r="B14" s="238"/>
      <c r="C14" s="207"/>
      <c r="D14" s="211"/>
      <c r="E14" s="211"/>
      <c r="F14" s="211" t="s">
        <v>1</v>
      </c>
      <c r="G14" s="211"/>
      <c r="H14" s="210"/>
      <c r="I14" s="206" t="s">
        <v>1</v>
      </c>
      <c r="J14" s="211"/>
      <c r="K14" s="211"/>
      <c r="L14" s="211"/>
      <c r="M14" s="230"/>
      <c r="N14" s="231"/>
    </row>
    <row r="15" spans="1:27" ht="11.45" customHeight="1">
      <c r="A15" s="237"/>
      <c r="B15" s="238"/>
      <c r="C15" s="207"/>
      <c r="D15" s="211"/>
      <c r="E15" s="211"/>
      <c r="F15" s="211"/>
      <c r="G15" s="211"/>
      <c r="H15" s="210"/>
      <c r="I15" s="206"/>
      <c r="J15" s="211"/>
      <c r="K15" s="211"/>
      <c r="L15" s="211"/>
      <c r="M15" s="230"/>
      <c r="N15" s="231"/>
    </row>
    <row r="16" spans="1:27" ht="11.45" customHeight="1">
      <c r="A16" s="197"/>
      <c r="B16" s="239"/>
      <c r="C16" s="207"/>
      <c r="D16" s="211"/>
      <c r="E16" s="211"/>
      <c r="F16" s="211"/>
      <c r="G16" s="211"/>
      <c r="H16" s="210"/>
      <c r="I16" s="206"/>
      <c r="J16" s="211"/>
      <c r="K16" s="211"/>
      <c r="L16" s="211"/>
      <c r="M16" s="230"/>
      <c r="N16" s="231"/>
    </row>
    <row r="17" spans="1:27" s="21" customFormat="1" ht="11.45" customHeight="1">
      <c r="A17" s="18">
        <v>1</v>
      </c>
      <c r="B17" s="19">
        <v>2</v>
      </c>
      <c r="C17" s="26">
        <v>3</v>
      </c>
      <c r="D17" s="26">
        <v>4</v>
      </c>
      <c r="E17" s="26">
        <v>5</v>
      </c>
      <c r="F17" s="26">
        <v>6</v>
      </c>
      <c r="G17" s="26">
        <v>7</v>
      </c>
      <c r="H17" s="20">
        <v>8</v>
      </c>
      <c r="I17" s="27">
        <v>9</v>
      </c>
      <c r="J17" s="26">
        <v>10</v>
      </c>
      <c r="K17" s="26">
        <v>11</v>
      </c>
      <c r="L17" s="26">
        <v>12</v>
      </c>
      <c r="M17" s="20">
        <v>13</v>
      </c>
      <c r="N17" s="20">
        <v>14</v>
      </c>
      <c r="O17" s="28"/>
      <c r="P17" s="28"/>
      <c r="Q17" s="28"/>
      <c r="R17" s="28"/>
      <c r="S17" s="28"/>
      <c r="T17" s="28"/>
      <c r="U17" s="28"/>
      <c r="V17" s="28"/>
      <c r="W17" s="28"/>
      <c r="X17" s="28"/>
      <c r="Y17" s="28"/>
      <c r="Z17" s="28"/>
      <c r="AA17" s="28"/>
    </row>
    <row r="18" spans="1:27" s="73" customFormat="1" ht="20.100000000000001" customHeight="1">
      <c r="A18" s="102"/>
      <c r="B18" s="98"/>
      <c r="C18" s="214" t="s">
        <v>111</v>
      </c>
      <c r="D18" s="215"/>
      <c r="E18" s="215"/>
      <c r="F18" s="215"/>
      <c r="G18" s="215"/>
      <c r="H18" s="215"/>
      <c r="I18" s="215" t="s">
        <v>111</v>
      </c>
      <c r="J18" s="215"/>
      <c r="K18" s="215"/>
      <c r="L18" s="215"/>
      <c r="M18" s="215"/>
      <c r="N18" s="215"/>
      <c r="O18" s="107"/>
      <c r="P18" s="107"/>
      <c r="Q18" s="107"/>
      <c r="R18" s="107"/>
      <c r="S18" s="107"/>
      <c r="T18" s="107"/>
      <c r="U18" s="107"/>
      <c r="V18" s="107"/>
      <c r="W18" s="107"/>
      <c r="X18" s="107"/>
      <c r="Y18" s="107"/>
      <c r="Z18" s="107"/>
      <c r="AA18" s="108"/>
    </row>
    <row r="19" spans="1:27" s="73" customFormat="1" ht="11.1" customHeight="1">
      <c r="A19" s="22">
        <f>IF(B19&lt;&gt;"",COUNTA($B$19:B19),"")</f>
        <v>1</v>
      </c>
      <c r="B19" s="81" t="s">
        <v>142</v>
      </c>
      <c r="C19" s="82">
        <v>0</v>
      </c>
      <c r="D19" s="82">
        <v>0</v>
      </c>
      <c r="E19" s="82">
        <v>0</v>
      </c>
      <c r="F19" s="82">
        <v>0</v>
      </c>
      <c r="G19" s="82">
        <v>0</v>
      </c>
      <c r="H19" s="82">
        <v>0</v>
      </c>
      <c r="I19" s="82">
        <v>0</v>
      </c>
      <c r="J19" s="82">
        <v>0</v>
      </c>
      <c r="K19" s="82">
        <v>0</v>
      </c>
      <c r="L19" s="82">
        <v>0</v>
      </c>
      <c r="M19" s="82">
        <v>0</v>
      </c>
      <c r="N19" s="82">
        <v>0</v>
      </c>
      <c r="O19" s="107"/>
      <c r="P19" s="107"/>
      <c r="Q19" s="107"/>
      <c r="R19" s="107"/>
      <c r="S19" s="107"/>
      <c r="T19" s="107"/>
      <c r="U19" s="107"/>
      <c r="V19" s="107"/>
      <c r="W19" s="107"/>
      <c r="X19" s="107"/>
      <c r="Y19" s="107"/>
      <c r="Z19" s="107"/>
      <c r="AA19" s="108"/>
    </row>
    <row r="20" spans="1:27" s="73" customFormat="1" ht="11.1" customHeight="1">
      <c r="A20" s="22">
        <f>IF(B20&lt;&gt;"",COUNTA($B$19:B20),"")</f>
        <v>2</v>
      </c>
      <c r="B20" s="81" t="s">
        <v>143</v>
      </c>
      <c r="C20" s="82">
        <v>481</v>
      </c>
      <c r="D20" s="82">
        <v>0</v>
      </c>
      <c r="E20" s="82">
        <v>481</v>
      </c>
      <c r="F20" s="82">
        <v>0</v>
      </c>
      <c r="G20" s="82">
        <v>377</v>
      </c>
      <c r="H20" s="82">
        <v>44</v>
      </c>
      <c r="I20" s="82">
        <v>61</v>
      </c>
      <c r="J20" s="82">
        <v>0</v>
      </c>
      <c r="K20" s="82">
        <v>0</v>
      </c>
      <c r="L20" s="82">
        <v>0</v>
      </c>
      <c r="M20" s="82">
        <v>0</v>
      </c>
      <c r="N20" s="82">
        <v>0</v>
      </c>
      <c r="O20" s="107"/>
      <c r="P20" s="107"/>
      <c r="Q20" s="107"/>
      <c r="R20" s="107"/>
      <c r="S20" s="107"/>
      <c r="T20" s="107"/>
      <c r="U20" s="107"/>
      <c r="V20" s="107"/>
      <c r="W20" s="107"/>
      <c r="X20" s="107"/>
      <c r="Y20" s="107"/>
      <c r="Z20" s="107"/>
      <c r="AA20" s="108"/>
    </row>
    <row r="21" spans="1:27"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107"/>
      <c r="P21" s="107"/>
      <c r="Q21" s="107"/>
      <c r="R21" s="107"/>
      <c r="S21" s="107"/>
      <c r="T21" s="107"/>
      <c r="U21" s="107"/>
      <c r="V21" s="107"/>
      <c r="W21" s="107"/>
      <c r="X21" s="107"/>
      <c r="Y21" s="107"/>
      <c r="Z21" s="107"/>
      <c r="AA21" s="108"/>
    </row>
    <row r="22" spans="1:27" s="73" customFormat="1" ht="11.1" customHeight="1">
      <c r="A22" s="22">
        <f>IF(B22&lt;&gt;"",COUNTA($B$19:B22),"")</f>
        <v>4</v>
      </c>
      <c r="B22" s="81" t="s">
        <v>144</v>
      </c>
      <c r="C22" s="82">
        <v>17967</v>
      </c>
      <c r="D22" s="82">
        <v>2439</v>
      </c>
      <c r="E22" s="82">
        <v>9166</v>
      </c>
      <c r="F22" s="82">
        <v>481</v>
      </c>
      <c r="G22" s="82">
        <v>884</v>
      </c>
      <c r="H22" s="82">
        <v>1094</v>
      </c>
      <c r="I22" s="82">
        <v>706</v>
      </c>
      <c r="J22" s="82">
        <v>1444</v>
      </c>
      <c r="K22" s="82">
        <v>777</v>
      </c>
      <c r="L22" s="82">
        <v>3780</v>
      </c>
      <c r="M22" s="82">
        <v>145</v>
      </c>
      <c r="N22" s="82">
        <v>6216</v>
      </c>
      <c r="O22" s="107"/>
      <c r="P22" s="107"/>
      <c r="Q22" s="107"/>
      <c r="R22" s="107"/>
      <c r="S22" s="107"/>
      <c r="T22" s="107"/>
      <c r="U22" s="107"/>
      <c r="V22" s="107"/>
      <c r="W22" s="107"/>
      <c r="X22" s="107"/>
      <c r="Y22" s="107"/>
      <c r="Z22" s="107"/>
      <c r="AA22" s="108"/>
    </row>
    <row r="23" spans="1:27" s="73" customFormat="1" ht="11.1" customHeight="1">
      <c r="A23" s="22">
        <f>IF(B23&lt;&gt;"",COUNTA($B$19:B23),"")</f>
        <v>5</v>
      </c>
      <c r="B23" s="81" t="s">
        <v>145</v>
      </c>
      <c r="C23" s="82">
        <v>731019</v>
      </c>
      <c r="D23" s="82">
        <v>1487</v>
      </c>
      <c r="E23" s="82">
        <v>725292</v>
      </c>
      <c r="F23" s="82">
        <v>49347</v>
      </c>
      <c r="G23" s="82">
        <v>112671</v>
      </c>
      <c r="H23" s="82">
        <v>138354</v>
      </c>
      <c r="I23" s="82">
        <v>89542</v>
      </c>
      <c r="J23" s="82">
        <v>122561</v>
      </c>
      <c r="K23" s="82">
        <v>70385</v>
      </c>
      <c r="L23" s="82">
        <v>142433</v>
      </c>
      <c r="M23" s="82">
        <v>3978</v>
      </c>
      <c r="N23" s="82">
        <v>262</v>
      </c>
      <c r="O23" s="107"/>
      <c r="P23" s="107"/>
      <c r="Q23" s="107"/>
      <c r="R23" s="107"/>
      <c r="S23" s="107"/>
      <c r="T23" s="107"/>
      <c r="U23" s="107"/>
      <c r="V23" s="107"/>
      <c r="W23" s="107"/>
      <c r="X23" s="107"/>
      <c r="Y23" s="107"/>
      <c r="Z23" s="107"/>
      <c r="AA23" s="108"/>
    </row>
    <row r="24" spans="1:27" s="73" customFormat="1" ht="11.1" customHeight="1">
      <c r="A24" s="22">
        <f>IF(B24&lt;&gt;"",COUNTA($B$19:B24),"")</f>
        <v>6</v>
      </c>
      <c r="B24" s="81" t="s">
        <v>146</v>
      </c>
      <c r="C24" s="82">
        <v>715647</v>
      </c>
      <c r="D24" s="82">
        <v>0</v>
      </c>
      <c r="E24" s="82">
        <v>4164</v>
      </c>
      <c r="F24" s="82">
        <v>45</v>
      </c>
      <c r="G24" s="82">
        <v>169</v>
      </c>
      <c r="H24" s="82">
        <v>251</v>
      </c>
      <c r="I24" s="82">
        <v>67</v>
      </c>
      <c r="J24" s="82">
        <v>2466</v>
      </c>
      <c r="K24" s="82">
        <v>1119</v>
      </c>
      <c r="L24" s="82">
        <v>47</v>
      </c>
      <c r="M24" s="82">
        <v>149186</v>
      </c>
      <c r="N24" s="82">
        <v>562297</v>
      </c>
      <c r="O24" s="107"/>
      <c r="P24" s="107"/>
      <c r="Q24" s="107"/>
      <c r="R24" s="107"/>
      <c r="S24" s="107"/>
      <c r="T24" s="107"/>
      <c r="U24" s="107"/>
      <c r="V24" s="107"/>
      <c r="W24" s="107"/>
      <c r="X24" s="107"/>
      <c r="Y24" s="107"/>
      <c r="Z24" s="107"/>
      <c r="AA24" s="108"/>
    </row>
    <row r="25" spans="1:27" s="73" customFormat="1" ht="20.100000000000001" customHeight="1">
      <c r="A25" s="23">
        <f>IF(B25&lt;&gt;"",COUNTA($B$19:B25),"")</f>
        <v>7</v>
      </c>
      <c r="B25" s="85" t="s">
        <v>147</v>
      </c>
      <c r="C25" s="86">
        <v>33821</v>
      </c>
      <c r="D25" s="86">
        <v>3927</v>
      </c>
      <c r="E25" s="86">
        <v>730775</v>
      </c>
      <c r="F25" s="86">
        <v>49783</v>
      </c>
      <c r="G25" s="86">
        <v>113763</v>
      </c>
      <c r="H25" s="86">
        <v>139241</v>
      </c>
      <c r="I25" s="86">
        <v>90241</v>
      </c>
      <c r="J25" s="86">
        <v>121539</v>
      </c>
      <c r="K25" s="86">
        <v>70043</v>
      </c>
      <c r="L25" s="86">
        <v>146166</v>
      </c>
      <c r="M25" s="86">
        <v>-145062</v>
      </c>
      <c r="N25" s="86">
        <v>-555819</v>
      </c>
      <c r="O25" s="107"/>
      <c r="P25" s="107"/>
      <c r="Q25" s="107"/>
      <c r="R25" s="107"/>
      <c r="S25" s="107"/>
      <c r="T25" s="107"/>
      <c r="U25" s="107"/>
      <c r="V25" s="107"/>
      <c r="W25" s="107"/>
      <c r="X25" s="107"/>
      <c r="Y25" s="107"/>
      <c r="Z25" s="107"/>
      <c r="AA25" s="108"/>
    </row>
    <row r="26" spans="1:27" s="73" customFormat="1" ht="21.6" customHeight="1">
      <c r="A26" s="22">
        <f>IF(B26&lt;&gt;"",COUNTA($B$19:B26),"")</f>
        <v>8</v>
      </c>
      <c r="B26" s="84" t="s">
        <v>148</v>
      </c>
      <c r="C26" s="82">
        <v>0</v>
      </c>
      <c r="D26" s="82">
        <v>0</v>
      </c>
      <c r="E26" s="82">
        <v>0</v>
      </c>
      <c r="F26" s="82">
        <v>0</v>
      </c>
      <c r="G26" s="82">
        <v>0</v>
      </c>
      <c r="H26" s="82">
        <v>0</v>
      </c>
      <c r="I26" s="82">
        <v>0</v>
      </c>
      <c r="J26" s="82">
        <v>0</v>
      </c>
      <c r="K26" s="82">
        <v>0</v>
      </c>
      <c r="L26" s="82">
        <v>0</v>
      </c>
      <c r="M26" s="82">
        <v>0</v>
      </c>
      <c r="N26" s="82">
        <v>0</v>
      </c>
      <c r="O26" s="107"/>
      <c r="P26" s="107"/>
      <c r="Q26" s="107"/>
      <c r="R26" s="107"/>
      <c r="S26" s="107"/>
      <c r="T26" s="107"/>
      <c r="U26" s="107"/>
      <c r="V26" s="107"/>
      <c r="W26" s="107"/>
      <c r="X26" s="107"/>
      <c r="Y26" s="107"/>
      <c r="Z26" s="107"/>
      <c r="AA26" s="108"/>
    </row>
    <row r="27" spans="1:27" s="73" customFormat="1" ht="11.1" customHeight="1">
      <c r="A27" s="22">
        <f>IF(B27&lt;&gt;"",COUNTA($B$19:B27),"")</f>
        <v>9</v>
      </c>
      <c r="B27" s="81" t="s">
        <v>149</v>
      </c>
      <c r="C27" s="82">
        <v>0</v>
      </c>
      <c r="D27" s="82">
        <v>0</v>
      </c>
      <c r="E27" s="82">
        <v>0</v>
      </c>
      <c r="F27" s="82">
        <v>0</v>
      </c>
      <c r="G27" s="82">
        <v>0</v>
      </c>
      <c r="H27" s="82">
        <v>0</v>
      </c>
      <c r="I27" s="82">
        <v>0</v>
      </c>
      <c r="J27" s="82">
        <v>0</v>
      </c>
      <c r="K27" s="82">
        <v>0</v>
      </c>
      <c r="L27" s="82">
        <v>0</v>
      </c>
      <c r="M27" s="82">
        <v>0</v>
      </c>
      <c r="N27" s="82">
        <v>0</v>
      </c>
      <c r="O27" s="107"/>
      <c r="P27" s="107"/>
      <c r="Q27" s="107"/>
      <c r="R27" s="107"/>
      <c r="S27" s="107"/>
      <c r="T27" s="107"/>
      <c r="U27" s="107"/>
      <c r="V27" s="107"/>
      <c r="W27" s="107"/>
      <c r="X27" s="107"/>
      <c r="Y27" s="107"/>
      <c r="Z27" s="107"/>
      <c r="AA27" s="108"/>
    </row>
    <row r="28" spans="1:27" s="73" customFormat="1" ht="11.1" customHeight="1">
      <c r="A28" s="22">
        <f>IF(B28&lt;&gt;"",COUNTA($B$19:B28),"")</f>
        <v>10</v>
      </c>
      <c r="B28" s="81" t="s">
        <v>150</v>
      </c>
      <c r="C28" s="82">
        <v>93</v>
      </c>
      <c r="D28" s="82">
        <v>0</v>
      </c>
      <c r="E28" s="82">
        <v>93</v>
      </c>
      <c r="F28" s="82">
        <v>6</v>
      </c>
      <c r="G28" s="82">
        <v>11</v>
      </c>
      <c r="H28" s="82">
        <v>27</v>
      </c>
      <c r="I28" s="82">
        <v>50</v>
      </c>
      <c r="J28" s="82">
        <v>0</v>
      </c>
      <c r="K28" s="82">
        <v>0</v>
      </c>
      <c r="L28" s="82">
        <v>0</v>
      </c>
      <c r="M28" s="82">
        <v>0</v>
      </c>
      <c r="N28" s="82">
        <v>0</v>
      </c>
      <c r="O28" s="107"/>
      <c r="P28" s="107"/>
      <c r="Q28" s="107"/>
      <c r="R28" s="107"/>
      <c r="S28" s="107"/>
      <c r="T28" s="107"/>
      <c r="U28" s="107"/>
      <c r="V28" s="107"/>
      <c r="W28" s="107"/>
      <c r="X28" s="107"/>
      <c r="Y28" s="107"/>
      <c r="Z28" s="107"/>
      <c r="AA28" s="108"/>
    </row>
    <row r="29" spans="1:27" s="73" customFormat="1" ht="11.1" customHeight="1">
      <c r="A29" s="22">
        <f>IF(B29&lt;&gt;"",COUNTA($B$19:B29),"")</f>
        <v>11</v>
      </c>
      <c r="B29" s="81" t="s">
        <v>151</v>
      </c>
      <c r="C29" s="82">
        <v>10438</v>
      </c>
      <c r="D29" s="82">
        <v>0</v>
      </c>
      <c r="E29" s="82">
        <v>10261</v>
      </c>
      <c r="F29" s="82">
        <v>0</v>
      </c>
      <c r="G29" s="82">
        <v>400</v>
      </c>
      <c r="H29" s="82">
        <v>818</v>
      </c>
      <c r="I29" s="82">
        <v>1352</v>
      </c>
      <c r="J29" s="82">
        <v>972</v>
      </c>
      <c r="K29" s="82">
        <v>219</v>
      </c>
      <c r="L29" s="82">
        <v>6500</v>
      </c>
      <c r="M29" s="82">
        <v>151</v>
      </c>
      <c r="N29" s="82">
        <v>26</v>
      </c>
      <c r="O29" s="107"/>
      <c r="P29" s="107"/>
      <c r="Q29" s="107"/>
      <c r="R29" s="107"/>
      <c r="S29" s="107"/>
      <c r="T29" s="107"/>
      <c r="U29" s="107"/>
      <c r="V29" s="107"/>
      <c r="W29" s="107"/>
      <c r="X29" s="107"/>
      <c r="Y29" s="107"/>
      <c r="Z29" s="107"/>
      <c r="AA29" s="108"/>
    </row>
    <row r="30" spans="1:27" s="73" customFormat="1" ht="11.1" customHeight="1">
      <c r="A30" s="22">
        <f>IF(B30&lt;&gt;"",COUNTA($B$19:B30),"")</f>
        <v>12</v>
      </c>
      <c r="B30" s="81" t="s">
        <v>146</v>
      </c>
      <c r="C30" s="82">
        <v>275</v>
      </c>
      <c r="D30" s="82">
        <v>0</v>
      </c>
      <c r="E30" s="82">
        <v>1</v>
      </c>
      <c r="F30" s="82">
        <v>1</v>
      </c>
      <c r="G30" s="82">
        <v>0</v>
      </c>
      <c r="H30" s="82">
        <v>0</v>
      </c>
      <c r="I30" s="82">
        <v>0</v>
      </c>
      <c r="J30" s="82">
        <v>0</v>
      </c>
      <c r="K30" s="82">
        <v>0</v>
      </c>
      <c r="L30" s="82">
        <v>0</v>
      </c>
      <c r="M30" s="82">
        <v>273</v>
      </c>
      <c r="N30" s="82">
        <v>0</v>
      </c>
      <c r="O30" s="107"/>
      <c r="P30" s="107"/>
      <c r="Q30" s="107"/>
      <c r="R30" s="107"/>
      <c r="S30" s="107"/>
      <c r="T30" s="107"/>
      <c r="U30" s="107"/>
      <c r="V30" s="107"/>
      <c r="W30" s="107"/>
      <c r="X30" s="107"/>
      <c r="Y30" s="107"/>
      <c r="Z30" s="107"/>
      <c r="AA30" s="108"/>
    </row>
    <row r="31" spans="1:27" s="73" customFormat="1" ht="20.100000000000001" customHeight="1">
      <c r="A31" s="23">
        <f>IF(B31&lt;&gt;"",COUNTA($B$19:B31),"")</f>
        <v>13</v>
      </c>
      <c r="B31" s="85" t="s">
        <v>152</v>
      </c>
      <c r="C31" s="86">
        <v>10256</v>
      </c>
      <c r="D31" s="86">
        <v>0</v>
      </c>
      <c r="E31" s="86">
        <v>10353</v>
      </c>
      <c r="F31" s="86">
        <v>5</v>
      </c>
      <c r="G31" s="86">
        <v>411</v>
      </c>
      <c r="H31" s="86">
        <v>845</v>
      </c>
      <c r="I31" s="86">
        <v>1402</v>
      </c>
      <c r="J31" s="86">
        <v>972</v>
      </c>
      <c r="K31" s="86">
        <v>219</v>
      </c>
      <c r="L31" s="86">
        <v>6500</v>
      </c>
      <c r="M31" s="86">
        <v>-123</v>
      </c>
      <c r="N31" s="86">
        <v>26</v>
      </c>
      <c r="O31" s="107"/>
      <c r="P31" s="107"/>
      <c r="Q31" s="107"/>
      <c r="R31" s="107"/>
      <c r="S31" s="107"/>
      <c r="T31" s="107"/>
      <c r="U31" s="107"/>
      <c r="V31" s="107"/>
      <c r="W31" s="107"/>
      <c r="X31" s="107"/>
      <c r="Y31" s="107"/>
      <c r="Z31" s="107"/>
      <c r="AA31" s="108"/>
    </row>
    <row r="32" spans="1:27" s="73" customFormat="1" ht="20.100000000000001" customHeight="1">
      <c r="A32" s="23">
        <f>IF(B32&lt;&gt;"",COUNTA($B$19:B32),"")</f>
        <v>14</v>
      </c>
      <c r="B32" s="85" t="s">
        <v>153</v>
      </c>
      <c r="C32" s="86">
        <v>44077</v>
      </c>
      <c r="D32" s="86">
        <v>3927</v>
      </c>
      <c r="E32" s="86">
        <v>741129</v>
      </c>
      <c r="F32" s="86">
        <v>49788</v>
      </c>
      <c r="G32" s="86">
        <v>114174</v>
      </c>
      <c r="H32" s="86">
        <v>140086</v>
      </c>
      <c r="I32" s="86">
        <v>91643</v>
      </c>
      <c r="J32" s="86">
        <v>122511</v>
      </c>
      <c r="K32" s="86">
        <v>70261</v>
      </c>
      <c r="L32" s="86">
        <v>152666</v>
      </c>
      <c r="M32" s="86">
        <v>-145185</v>
      </c>
      <c r="N32" s="86">
        <v>-555794</v>
      </c>
      <c r="O32" s="107"/>
      <c r="P32" s="107"/>
      <c r="Q32" s="107"/>
      <c r="R32" s="107"/>
      <c r="S32" s="107"/>
      <c r="T32" s="107"/>
      <c r="U32" s="107"/>
      <c r="V32" s="107"/>
      <c r="W32" s="107"/>
      <c r="X32" s="107"/>
      <c r="Y32" s="107"/>
      <c r="Z32" s="107"/>
      <c r="AA32" s="108"/>
    </row>
    <row r="33" spans="1:27" s="73" customFormat="1" ht="11.1" customHeight="1">
      <c r="A33" s="22">
        <f>IF(B33&lt;&gt;"",COUNTA($B$19:B33),"")</f>
        <v>15</v>
      </c>
      <c r="B33" s="81" t="s">
        <v>154</v>
      </c>
      <c r="C33" s="82">
        <v>1317186</v>
      </c>
      <c r="D33" s="82">
        <v>289766</v>
      </c>
      <c r="E33" s="82">
        <v>1027420</v>
      </c>
      <c r="F33" s="82">
        <v>52640</v>
      </c>
      <c r="G33" s="82">
        <v>133676</v>
      </c>
      <c r="H33" s="82">
        <v>176522</v>
      </c>
      <c r="I33" s="82">
        <v>127644</v>
      </c>
      <c r="J33" s="82">
        <v>187424</v>
      </c>
      <c r="K33" s="82">
        <v>102553</v>
      </c>
      <c r="L33" s="82">
        <v>246961</v>
      </c>
      <c r="M33" s="82">
        <v>0</v>
      </c>
      <c r="N33" s="82">
        <v>0</v>
      </c>
      <c r="O33" s="107"/>
      <c r="P33" s="107"/>
      <c r="Q33" s="107"/>
      <c r="R33" s="107"/>
      <c r="S33" s="107"/>
      <c r="T33" s="107"/>
      <c r="U33" s="107"/>
      <c r="V33" s="107"/>
      <c r="W33" s="107"/>
      <c r="X33" s="107"/>
      <c r="Y33" s="107"/>
      <c r="Z33" s="107"/>
      <c r="AA33" s="108"/>
    </row>
    <row r="34" spans="1:27" s="73" customFormat="1" ht="11.1" customHeight="1">
      <c r="A34" s="22">
        <f>IF(B34&lt;&gt;"",COUNTA($B$19:B34),"")</f>
        <v>16</v>
      </c>
      <c r="B34" s="81" t="s">
        <v>155</v>
      </c>
      <c r="C34" s="82">
        <v>480918</v>
      </c>
      <c r="D34" s="82">
        <v>101021</v>
      </c>
      <c r="E34" s="82">
        <v>379897</v>
      </c>
      <c r="F34" s="82">
        <v>22519</v>
      </c>
      <c r="G34" s="82">
        <v>50197</v>
      </c>
      <c r="H34" s="82">
        <v>76356</v>
      </c>
      <c r="I34" s="82">
        <v>49141</v>
      </c>
      <c r="J34" s="82">
        <v>58256</v>
      </c>
      <c r="K34" s="82">
        <v>37364</v>
      </c>
      <c r="L34" s="82">
        <v>86065</v>
      </c>
      <c r="M34" s="82">
        <v>0</v>
      </c>
      <c r="N34" s="82">
        <v>0</v>
      </c>
      <c r="O34" s="107"/>
      <c r="P34" s="107"/>
      <c r="Q34" s="107"/>
      <c r="R34" s="107"/>
      <c r="S34" s="107"/>
      <c r="T34" s="107"/>
      <c r="U34" s="107"/>
      <c r="V34" s="107"/>
      <c r="W34" s="107"/>
      <c r="X34" s="107"/>
      <c r="Y34" s="107"/>
      <c r="Z34" s="107"/>
      <c r="AA34" s="108"/>
    </row>
    <row r="35" spans="1:27" s="73" customFormat="1" ht="11.1" customHeight="1">
      <c r="A35" s="22">
        <f>IF(B35&lt;&gt;"",COUNTA($B$19:B35),"")</f>
        <v>17</v>
      </c>
      <c r="B35" s="81" t="s">
        <v>171</v>
      </c>
      <c r="C35" s="82">
        <v>486131</v>
      </c>
      <c r="D35" s="82">
        <v>110037</v>
      </c>
      <c r="E35" s="82">
        <v>376094</v>
      </c>
      <c r="F35" s="82">
        <v>15071</v>
      </c>
      <c r="G35" s="82">
        <v>48391</v>
      </c>
      <c r="H35" s="82">
        <v>53801</v>
      </c>
      <c r="I35" s="82">
        <v>46177</v>
      </c>
      <c r="J35" s="82">
        <v>82923</v>
      </c>
      <c r="K35" s="82">
        <v>37844</v>
      </c>
      <c r="L35" s="82">
        <v>91888</v>
      </c>
      <c r="M35" s="82">
        <v>0</v>
      </c>
      <c r="N35" s="82">
        <v>0</v>
      </c>
      <c r="O35" s="107"/>
      <c r="P35" s="107"/>
      <c r="Q35" s="107"/>
      <c r="R35" s="107"/>
      <c r="S35" s="107"/>
      <c r="T35" s="107"/>
      <c r="U35" s="107"/>
      <c r="V35" s="107"/>
      <c r="W35" s="107"/>
      <c r="X35" s="107"/>
      <c r="Y35" s="107"/>
      <c r="Z35" s="107"/>
      <c r="AA35" s="108"/>
    </row>
    <row r="36" spans="1:27" s="73" customFormat="1" ht="11.1" customHeight="1">
      <c r="A36" s="22">
        <f>IF(B36&lt;&gt;"",COUNTA($B$19:B36),"")</f>
        <v>18</v>
      </c>
      <c r="B36" s="81" t="s">
        <v>172</v>
      </c>
      <c r="C36" s="82">
        <v>203108</v>
      </c>
      <c r="D36" s="82">
        <v>39161</v>
      </c>
      <c r="E36" s="82">
        <v>163947</v>
      </c>
      <c r="F36" s="82">
        <v>11448</v>
      </c>
      <c r="G36" s="82">
        <v>24171</v>
      </c>
      <c r="H36" s="82">
        <v>29957</v>
      </c>
      <c r="I36" s="82">
        <v>20709</v>
      </c>
      <c r="J36" s="82">
        <v>26801</v>
      </c>
      <c r="K36" s="82">
        <v>14802</v>
      </c>
      <c r="L36" s="82">
        <v>36058</v>
      </c>
      <c r="M36" s="82">
        <v>0</v>
      </c>
      <c r="N36" s="82">
        <v>0</v>
      </c>
      <c r="O36" s="107"/>
      <c r="P36" s="107"/>
      <c r="Q36" s="107"/>
      <c r="R36" s="107"/>
      <c r="S36" s="107"/>
      <c r="T36" s="107"/>
      <c r="U36" s="107"/>
      <c r="V36" s="107"/>
      <c r="W36" s="107"/>
      <c r="X36" s="107"/>
      <c r="Y36" s="107"/>
      <c r="Z36" s="107"/>
      <c r="AA36" s="108"/>
    </row>
    <row r="37" spans="1:27" s="73" customFormat="1" ht="11.1" customHeight="1">
      <c r="A37" s="22">
        <f>IF(B37&lt;&gt;"",COUNTA($B$19:B37),"")</f>
        <v>19</v>
      </c>
      <c r="B37" s="81" t="s">
        <v>61</v>
      </c>
      <c r="C37" s="82">
        <v>963828</v>
      </c>
      <c r="D37" s="82">
        <v>182541</v>
      </c>
      <c r="E37" s="82">
        <v>486764</v>
      </c>
      <c r="F37" s="82">
        <v>35968</v>
      </c>
      <c r="G37" s="82">
        <v>63689</v>
      </c>
      <c r="H37" s="82">
        <v>77723</v>
      </c>
      <c r="I37" s="82">
        <v>54847</v>
      </c>
      <c r="J37" s="82">
        <v>52486</v>
      </c>
      <c r="K37" s="82">
        <v>62682</v>
      </c>
      <c r="L37" s="82">
        <v>139369</v>
      </c>
      <c r="M37" s="82">
        <v>0</v>
      </c>
      <c r="N37" s="82">
        <v>294524</v>
      </c>
      <c r="O37" s="107"/>
      <c r="P37" s="107"/>
      <c r="Q37" s="107"/>
      <c r="R37" s="107"/>
      <c r="S37" s="107"/>
      <c r="T37" s="107"/>
      <c r="U37" s="107"/>
      <c r="V37" s="107"/>
      <c r="W37" s="107"/>
      <c r="X37" s="107"/>
      <c r="Y37" s="107"/>
      <c r="Z37" s="107"/>
      <c r="AA37" s="108"/>
    </row>
    <row r="38" spans="1:27" s="73" customFormat="1" ht="21.6" customHeight="1">
      <c r="A38" s="22">
        <f>IF(B38&lt;&gt;"",COUNTA($B$19:B38),"")</f>
        <v>20</v>
      </c>
      <c r="B38" s="84" t="s">
        <v>156</v>
      </c>
      <c r="C38" s="82">
        <v>529761</v>
      </c>
      <c r="D38" s="82">
        <v>96155</v>
      </c>
      <c r="E38" s="82">
        <v>168543</v>
      </c>
      <c r="F38" s="82">
        <v>7189</v>
      </c>
      <c r="G38" s="82">
        <v>16331</v>
      </c>
      <c r="H38" s="82">
        <v>19433</v>
      </c>
      <c r="I38" s="82">
        <v>14195</v>
      </c>
      <c r="J38" s="82">
        <v>27380</v>
      </c>
      <c r="K38" s="82">
        <v>14150</v>
      </c>
      <c r="L38" s="82">
        <v>69865</v>
      </c>
      <c r="M38" s="82">
        <v>34762</v>
      </c>
      <c r="N38" s="82">
        <v>230300</v>
      </c>
      <c r="O38" s="107"/>
      <c r="P38" s="107"/>
      <c r="Q38" s="107"/>
      <c r="R38" s="107"/>
      <c r="S38" s="107"/>
      <c r="T38" s="107"/>
      <c r="U38" s="107"/>
      <c r="V38" s="107"/>
      <c r="W38" s="107"/>
      <c r="X38" s="107"/>
      <c r="Y38" s="107"/>
      <c r="Z38" s="107"/>
      <c r="AA38" s="108"/>
    </row>
    <row r="39" spans="1:27" s="73" customFormat="1" ht="21.6" customHeight="1">
      <c r="A39" s="22">
        <f>IF(B39&lt;&gt;"",COUNTA($B$19:B39),"")</f>
        <v>21</v>
      </c>
      <c r="B39" s="84" t="s">
        <v>157</v>
      </c>
      <c r="C39" s="82">
        <v>0</v>
      </c>
      <c r="D39" s="82">
        <v>0</v>
      </c>
      <c r="E39" s="82">
        <v>0</v>
      </c>
      <c r="F39" s="82">
        <v>0</v>
      </c>
      <c r="G39" s="82">
        <v>0</v>
      </c>
      <c r="H39" s="82">
        <v>0</v>
      </c>
      <c r="I39" s="82">
        <v>0</v>
      </c>
      <c r="J39" s="82">
        <v>0</v>
      </c>
      <c r="K39" s="82">
        <v>0</v>
      </c>
      <c r="L39" s="82">
        <v>0</v>
      </c>
      <c r="M39" s="82">
        <v>0</v>
      </c>
      <c r="N39" s="82">
        <v>0</v>
      </c>
      <c r="O39" s="107"/>
      <c r="P39" s="107"/>
      <c r="Q39" s="107"/>
      <c r="R39" s="107"/>
      <c r="S39" s="107"/>
      <c r="T39" s="107"/>
      <c r="U39" s="107"/>
      <c r="V39" s="107"/>
      <c r="W39" s="107"/>
      <c r="X39" s="107"/>
      <c r="Y39" s="107"/>
      <c r="Z39" s="107"/>
      <c r="AA39" s="108"/>
    </row>
    <row r="40" spans="1:27" s="73" customFormat="1" ht="21.6" customHeight="1">
      <c r="A40" s="22">
        <f>IF(B40&lt;&gt;"",COUNTA($B$19:B40),"")</f>
        <v>22</v>
      </c>
      <c r="B40" s="84" t="s">
        <v>158</v>
      </c>
      <c r="C40" s="82">
        <v>0</v>
      </c>
      <c r="D40" s="82">
        <v>0</v>
      </c>
      <c r="E40" s="82">
        <v>0</v>
      </c>
      <c r="F40" s="82">
        <v>0</v>
      </c>
      <c r="G40" s="82">
        <v>0</v>
      </c>
      <c r="H40" s="82">
        <v>0</v>
      </c>
      <c r="I40" s="82">
        <v>0</v>
      </c>
      <c r="J40" s="82">
        <v>0</v>
      </c>
      <c r="K40" s="82">
        <v>0</v>
      </c>
      <c r="L40" s="82">
        <v>0</v>
      </c>
      <c r="M40" s="82">
        <v>0</v>
      </c>
      <c r="N40" s="82">
        <v>0</v>
      </c>
      <c r="O40" s="107"/>
      <c r="P40" s="107"/>
      <c r="Q40" s="107"/>
      <c r="R40" s="107"/>
      <c r="S40" s="107"/>
      <c r="T40" s="107"/>
      <c r="U40" s="107"/>
      <c r="V40" s="107"/>
      <c r="W40" s="107"/>
      <c r="X40" s="107"/>
      <c r="Y40" s="107"/>
      <c r="Z40" s="107"/>
      <c r="AA40" s="108"/>
    </row>
    <row r="41" spans="1:27" s="73" customFormat="1" ht="11.1" customHeight="1">
      <c r="A41" s="22">
        <f>IF(B41&lt;&gt;"",COUNTA($B$19:B41),"")</f>
        <v>23</v>
      </c>
      <c r="B41" s="81" t="s">
        <v>159</v>
      </c>
      <c r="C41" s="82">
        <v>0</v>
      </c>
      <c r="D41" s="82">
        <v>0</v>
      </c>
      <c r="E41" s="82">
        <v>0</v>
      </c>
      <c r="F41" s="82">
        <v>0</v>
      </c>
      <c r="G41" s="82">
        <v>0</v>
      </c>
      <c r="H41" s="82">
        <v>0</v>
      </c>
      <c r="I41" s="82">
        <v>0</v>
      </c>
      <c r="J41" s="82">
        <v>0</v>
      </c>
      <c r="K41" s="82">
        <v>0</v>
      </c>
      <c r="L41" s="82">
        <v>0</v>
      </c>
      <c r="M41" s="82">
        <v>0</v>
      </c>
      <c r="N41" s="82">
        <v>0</v>
      </c>
      <c r="O41" s="107"/>
      <c r="P41" s="107"/>
      <c r="Q41" s="107"/>
      <c r="R41" s="107"/>
      <c r="S41" s="107"/>
      <c r="T41" s="107"/>
      <c r="U41" s="107"/>
      <c r="V41" s="107"/>
      <c r="W41" s="107"/>
      <c r="X41" s="107"/>
      <c r="Y41" s="107"/>
      <c r="Z41" s="107"/>
      <c r="AA41" s="108"/>
    </row>
    <row r="42" spans="1:27" s="73" customFormat="1" ht="11.1" customHeight="1">
      <c r="A42" s="22">
        <f>IF(B42&lt;&gt;"",COUNTA($B$19:B42),"")</f>
        <v>24</v>
      </c>
      <c r="B42" s="81" t="s">
        <v>160</v>
      </c>
      <c r="C42" s="82">
        <v>763744</v>
      </c>
      <c r="D42" s="82">
        <v>6444</v>
      </c>
      <c r="E42" s="82">
        <v>44344</v>
      </c>
      <c r="F42" s="82">
        <v>1704</v>
      </c>
      <c r="G42" s="82">
        <v>2717</v>
      </c>
      <c r="H42" s="82">
        <v>3416</v>
      </c>
      <c r="I42" s="82">
        <v>2133</v>
      </c>
      <c r="J42" s="82">
        <v>6803</v>
      </c>
      <c r="K42" s="82">
        <v>6226</v>
      </c>
      <c r="L42" s="82">
        <v>21346</v>
      </c>
      <c r="M42" s="82">
        <v>149593</v>
      </c>
      <c r="N42" s="82">
        <v>563363</v>
      </c>
      <c r="O42" s="107"/>
      <c r="P42" s="107"/>
      <c r="Q42" s="107"/>
      <c r="R42" s="107"/>
      <c r="S42" s="107"/>
      <c r="T42" s="107"/>
      <c r="U42" s="107"/>
      <c r="V42" s="107"/>
      <c r="W42" s="107"/>
      <c r="X42" s="107"/>
      <c r="Y42" s="107"/>
      <c r="Z42" s="107"/>
      <c r="AA42" s="108"/>
    </row>
    <row r="43" spans="1:27" s="73" customFormat="1" ht="11.1" customHeight="1">
      <c r="A43" s="22">
        <f>IF(B43&lt;&gt;"",COUNTA($B$19:B43),"")</f>
        <v>25</v>
      </c>
      <c r="B43" s="81" t="s">
        <v>146</v>
      </c>
      <c r="C43" s="82">
        <v>715647</v>
      </c>
      <c r="D43" s="82">
        <v>0</v>
      </c>
      <c r="E43" s="82">
        <v>4164</v>
      </c>
      <c r="F43" s="82">
        <v>45</v>
      </c>
      <c r="G43" s="82">
        <v>169</v>
      </c>
      <c r="H43" s="82">
        <v>251</v>
      </c>
      <c r="I43" s="82">
        <v>67</v>
      </c>
      <c r="J43" s="82">
        <v>2466</v>
      </c>
      <c r="K43" s="82">
        <v>1119</v>
      </c>
      <c r="L43" s="82">
        <v>47</v>
      </c>
      <c r="M43" s="82">
        <v>149186</v>
      </c>
      <c r="N43" s="82">
        <v>562297</v>
      </c>
      <c r="O43" s="107"/>
      <c r="P43" s="107"/>
      <c r="Q43" s="107"/>
      <c r="R43" s="107"/>
      <c r="S43" s="107"/>
      <c r="T43" s="107"/>
      <c r="U43" s="107"/>
      <c r="V43" s="107"/>
      <c r="W43" s="107"/>
      <c r="X43" s="107"/>
      <c r="Y43" s="107"/>
      <c r="Z43" s="107"/>
      <c r="AA43" s="108"/>
    </row>
    <row r="44" spans="1:27" s="73" customFormat="1" ht="20.100000000000001" customHeight="1">
      <c r="A44" s="23">
        <f>IF(B44&lt;&gt;"",COUNTA($B$19:B44),"")</f>
        <v>26</v>
      </c>
      <c r="B44" s="85" t="s">
        <v>161</v>
      </c>
      <c r="C44" s="86">
        <v>2858872</v>
      </c>
      <c r="D44" s="86">
        <v>574906</v>
      </c>
      <c r="E44" s="86">
        <v>1722908</v>
      </c>
      <c r="F44" s="86">
        <v>97456</v>
      </c>
      <c r="G44" s="86">
        <v>216244</v>
      </c>
      <c r="H44" s="86">
        <v>276844</v>
      </c>
      <c r="I44" s="86">
        <v>198752</v>
      </c>
      <c r="J44" s="86">
        <v>271625</v>
      </c>
      <c r="K44" s="86">
        <v>184492</v>
      </c>
      <c r="L44" s="86">
        <v>477495</v>
      </c>
      <c r="M44" s="86">
        <v>35169</v>
      </c>
      <c r="N44" s="86">
        <v>525890</v>
      </c>
      <c r="O44" s="107"/>
      <c r="P44" s="107"/>
      <c r="Q44" s="107"/>
      <c r="R44" s="107"/>
      <c r="S44" s="107"/>
      <c r="T44" s="107"/>
      <c r="U44" s="107"/>
      <c r="V44" s="107"/>
      <c r="W44" s="107"/>
      <c r="X44" s="107"/>
      <c r="Y44" s="107"/>
      <c r="Z44" s="107"/>
      <c r="AA44" s="108"/>
    </row>
    <row r="45" spans="1:27" s="101" customFormat="1" ht="11.1" customHeight="1">
      <c r="A45" s="22">
        <f>IF(B45&lt;&gt;"",COUNTA($B$19:B45),"")</f>
        <v>27</v>
      </c>
      <c r="B45" s="81" t="s">
        <v>162</v>
      </c>
      <c r="C45" s="82">
        <v>195151</v>
      </c>
      <c r="D45" s="82">
        <v>22822</v>
      </c>
      <c r="E45" s="82">
        <v>118336</v>
      </c>
      <c r="F45" s="82">
        <v>5993</v>
      </c>
      <c r="G45" s="82">
        <v>11992</v>
      </c>
      <c r="H45" s="82">
        <v>19439</v>
      </c>
      <c r="I45" s="82">
        <v>17862</v>
      </c>
      <c r="J45" s="82">
        <v>21600</v>
      </c>
      <c r="K45" s="82">
        <v>14147</v>
      </c>
      <c r="L45" s="82">
        <v>27303</v>
      </c>
      <c r="M45" s="82">
        <v>0</v>
      </c>
      <c r="N45" s="82">
        <v>53993</v>
      </c>
      <c r="O45" s="109"/>
      <c r="P45" s="109"/>
      <c r="Q45" s="109"/>
      <c r="R45" s="109"/>
      <c r="S45" s="109"/>
      <c r="T45" s="109"/>
      <c r="U45" s="109"/>
      <c r="V45" s="109"/>
      <c r="W45" s="109"/>
      <c r="X45" s="109"/>
      <c r="Y45" s="109"/>
      <c r="Z45" s="109"/>
      <c r="AA45" s="110"/>
    </row>
    <row r="46" spans="1:27"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9"/>
      <c r="P46" s="109"/>
      <c r="Q46" s="109"/>
      <c r="R46" s="109"/>
      <c r="S46" s="109"/>
      <c r="T46" s="109"/>
      <c r="U46" s="109"/>
      <c r="V46" s="109"/>
      <c r="W46" s="109"/>
      <c r="X46" s="109"/>
      <c r="Y46" s="109"/>
      <c r="Z46" s="109"/>
      <c r="AA46" s="110"/>
    </row>
    <row r="47" spans="1:27" s="101" customFormat="1" ht="11.1" customHeight="1">
      <c r="A47" s="22">
        <f>IF(B47&lt;&gt;"",COUNTA($B$19:B47),"")</f>
        <v>29</v>
      </c>
      <c r="B47" s="81" t="s">
        <v>164</v>
      </c>
      <c r="C47" s="82">
        <v>7824</v>
      </c>
      <c r="D47" s="82">
        <v>160</v>
      </c>
      <c r="E47" s="82">
        <v>7135</v>
      </c>
      <c r="F47" s="82">
        <v>25</v>
      </c>
      <c r="G47" s="82">
        <v>4</v>
      </c>
      <c r="H47" s="82">
        <v>906</v>
      </c>
      <c r="I47" s="82">
        <v>274</v>
      </c>
      <c r="J47" s="82">
        <v>474</v>
      </c>
      <c r="K47" s="82">
        <v>144</v>
      </c>
      <c r="L47" s="82">
        <v>5307</v>
      </c>
      <c r="M47" s="82">
        <v>423</v>
      </c>
      <c r="N47" s="82">
        <v>106</v>
      </c>
      <c r="O47" s="109"/>
      <c r="P47" s="109"/>
      <c r="Q47" s="109"/>
      <c r="R47" s="109"/>
      <c r="S47" s="109"/>
      <c r="T47" s="109"/>
      <c r="U47" s="109"/>
      <c r="V47" s="109"/>
      <c r="W47" s="109"/>
      <c r="X47" s="109"/>
      <c r="Y47" s="109"/>
      <c r="Z47" s="109"/>
      <c r="AA47" s="110"/>
    </row>
    <row r="48" spans="1:27" s="101" customFormat="1" ht="11.1" customHeight="1">
      <c r="A48" s="22">
        <f>IF(B48&lt;&gt;"",COUNTA($B$19:B48),"")</f>
        <v>30</v>
      </c>
      <c r="B48" s="81" t="s">
        <v>146</v>
      </c>
      <c r="C48" s="82">
        <v>275</v>
      </c>
      <c r="D48" s="82">
        <v>0</v>
      </c>
      <c r="E48" s="82">
        <v>1</v>
      </c>
      <c r="F48" s="82">
        <v>1</v>
      </c>
      <c r="G48" s="82">
        <v>0</v>
      </c>
      <c r="H48" s="82">
        <v>0</v>
      </c>
      <c r="I48" s="82">
        <v>0</v>
      </c>
      <c r="J48" s="82">
        <v>0</v>
      </c>
      <c r="K48" s="82">
        <v>0</v>
      </c>
      <c r="L48" s="82">
        <v>0</v>
      </c>
      <c r="M48" s="82">
        <v>273</v>
      </c>
      <c r="N48" s="82">
        <v>0</v>
      </c>
      <c r="O48" s="109"/>
      <c r="P48" s="109"/>
      <c r="Q48" s="109"/>
      <c r="R48" s="109"/>
      <c r="S48" s="109"/>
      <c r="T48" s="109"/>
      <c r="U48" s="109"/>
      <c r="V48" s="109"/>
      <c r="W48" s="109"/>
      <c r="X48" s="109"/>
      <c r="Y48" s="109"/>
      <c r="Z48" s="109"/>
      <c r="AA48" s="110"/>
    </row>
    <row r="49" spans="1:27" s="73" customFormat="1" ht="20.100000000000001" customHeight="1">
      <c r="A49" s="23">
        <f>IF(B49&lt;&gt;"",COUNTA($B$19:B49),"")</f>
        <v>31</v>
      </c>
      <c r="B49" s="85" t="s">
        <v>165</v>
      </c>
      <c r="C49" s="86">
        <v>202701</v>
      </c>
      <c r="D49" s="86">
        <v>22981</v>
      </c>
      <c r="E49" s="86">
        <v>125470</v>
      </c>
      <c r="F49" s="86">
        <v>6017</v>
      </c>
      <c r="G49" s="86">
        <v>11996</v>
      </c>
      <c r="H49" s="86">
        <v>20345</v>
      </c>
      <c r="I49" s="86">
        <v>18136</v>
      </c>
      <c r="J49" s="86">
        <v>22074</v>
      </c>
      <c r="K49" s="86">
        <v>14291</v>
      </c>
      <c r="L49" s="86">
        <v>32611</v>
      </c>
      <c r="M49" s="86">
        <v>150</v>
      </c>
      <c r="N49" s="86">
        <v>54099</v>
      </c>
      <c r="O49" s="107"/>
      <c r="P49" s="107"/>
      <c r="Q49" s="107"/>
      <c r="R49" s="107"/>
      <c r="S49" s="107"/>
      <c r="T49" s="107"/>
      <c r="U49" s="107"/>
      <c r="V49" s="107"/>
      <c r="W49" s="107"/>
      <c r="X49" s="107"/>
      <c r="Y49" s="107"/>
      <c r="Z49" s="107"/>
      <c r="AA49" s="108"/>
    </row>
    <row r="50" spans="1:27" s="73" customFormat="1" ht="20.100000000000001" customHeight="1">
      <c r="A50" s="23">
        <f>IF(B50&lt;&gt;"",COUNTA($B$19:B50),"")</f>
        <v>32</v>
      </c>
      <c r="B50" s="85" t="s">
        <v>166</v>
      </c>
      <c r="C50" s="86">
        <v>3061573</v>
      </c>
      <c r="D50" s="86">
        <v>597888</v>
      </c>
      <c r="E50" s="86">
        <v>1848377</v>
      </c>
      <c r="F50" s="86">
        <v>103472</v>
      </c>
      <c r="G50" s="86">
        <v>228240</v>
      </c>
      <c r="H50" s="86">
        <v>297189</v>
      </c>
      <c r="I50" s="86">
        <v>216888</v>
      </c>
      <c r="J50" s="86">
        <v>293699</v>
      </c>
      <c r="K50" s="86">
        <v>198783</v>
      </c>
      <c r="L50" s="86">
        <v>510106</v>
      </c>
      <c r="M50" s="86">
        <v>35319</v>
      </c>
      <c r="N50" s="86">
        <v>579989</v>
      </c>
      <c r="O50" s="107"/>
      <c r="P50" s="107"/>
      <c r="Q50" s="107"/>
      <c r="R50" s="107"/>
      <c r="S50" s="107"/>
      <c r="T50" s="107"/>
      <c r="U50" s="107"/>
      <c r="V50" s="107"/>
      <c r="W50" s="107"/>
      <c r="X50" s="107"/>
      <c r="Y50" s="107"/>
      <c r="Z50" s="107"/>
      <c r="AA50" s="108"/>
    </row>
    <row r="51" spans="1:27" s="73" customFormat="1" ht="20.100000000000001" customHeight="1">
      <c r="A51" s="23">
        <f>IF(B51&lt;&gt;"",COUNTA($B$19:B51),"")</f>
        <v>33</v>
      </c>
      <c r="B51" s="85" t="s">
        <v>167</v>
      </c>
      <c r="C51" s="86">
        <v>3017496</v>
      </c>
      <c r="D51" s="86">
        <v>593961</v>
      </c>
      <c r="E51" s="86">
        <v>1107248</v>
      </c>
      <c r="F51" s="86">
        <v>53684</v>
      </c>
      <c r="G51" s="86">
        <v>114066</v>
      </c>
      <c r="H51" s="86">
        <v>157103</v>
      </c>
      <c r="I51" s="86">
        <v>125245</v>
      </c>
      <c r="J51" s="86">
        <v>171188</v>
      </c>
      <c r="K51" s="86">
        <v>128522</v>
      </c>
      <c r="L51" s="86">
        <v>357440</v>
      </c>
      <c r="M51" s="86">
        <v>180504</v>
      </c>
      <c r="N51" s="86">
        <v>1135783</v>
      </c>
      <c r="O51" s="107"/>
      <c r="P51" s="107"/>
      <c r="Q51" s="107"/>
      <c r="R51" s="107"/>
      <c r="S51" s="107"/>
      <c r="T51" s="107"/>
      <c r="U51" s="107"/>
      <c r="V51" s="107"/>
      <c r="W51" s="107"/>
      <c r="X51" s="107"/>
      <c r="Y51" s="107"/>
      <c r="Z51" s="107"/>
      <c r="AA51" s="108"/>
    </row>
    <row r="52" spans="1:27" s="101" customFormat="1" ht="24.95" customHeight="1">
      <c r="A52" s="22">
        <f>IF(B52&lt;&gt;"",COUNTA($B$19:B52),"")</f>
        <v>34</v>
      </c>
      <c r="B52" s="88" t="s">
        <v>168</v>
      </c>
      <c r="C52" s="89">
        <v>2825052</v>
      </c>
      <c r="D52" s="89">
        <v>570979</v>
      </c>
      <c r="E52" s="89">
        <v>992132</v>
      </c>
      <c r="F52" s="89">
        <v>47672</v>
      </c>
      <c r="G52" s="89">
        <v>102481</v>
      </c>
      <c r="H52" s="89">
        <v>137603</v>
      </c>
      <c r="I52" s="89">
        <v>108511</v>
      </c>
      <c r="J52" s="89">
        <v>150086</v>
      </c>
      <c r="K52" s="89">
        <v>114449</v>
      </c>
      <c r="L52" s="89">
        <v>331329</v>
      </c>
      <c r="M52" s="89">
        <v>180231</v>
      </c>
      <c r="N52" s="89">
        <v>1081709</v>
      </c>
      <c r="O52" s="109"/>
      <c r="P52" s="109"/>
      <c r="Q52" s="109"/>
      <c r="R52" s="109"/>
      <c r="S52" s="109"/>
      <c r="T52" s="109"/>
      <c r="U52" s="109"/>
      <c r="V52" s="109"/>
      <c r="W52" s="109"/>
      <c r="X52" s="109"/>
      <c r="Y52" s="109"/>
      <c r="Z52" s="109"/>
      <c r="AA52" s="110"/>
    </row>
    <row r="53" spans="1:27" s="101" customFormat="1" ht="18" customHeight="1">
      <c r="A53" s="22">
        <f>IF(B53&lt;&gt;"",COUNTA($B$19:B53),"")</f>
        <v>35</v>
      </c>
      <c r="B53" s="81" t="s">
        <v>169</v>
      </c>
      <c r="C53" s="82">
        <v>100310</v>
      </c>
      <c r="D53" s="82">
        <v>15000</v>
      </c>
      <c r="E53" s="82">
        <v>49585</v>
      </c>
      <c r="F53" s="82">
        <v>2701</v>
      </c>
      <c r="G53" s="82">
        <v>4373</v>
      </c>
      <c r="H53" s="82">
        <v>5728</v>
      </c>
      <c r="I53" s="82">
        <v>4497</v>
      </c>
      <c r="J53" s="82">
        <v>15594</v>
      </c>
      <c r="K53" s="82">
        <v>4325</v>
      </c>
      <c r="L53" s="82">
        <v>12367</v>
      </c>
      <c r="M53" s="82">
        <v>4133</v>
      </c>
      <c r="N53" s="82">
        <v>31592</v>
      </c>
      <c r="O53" s="109"/>
      <c r="P53" s="109"/>
      <c r="Q53" s="109"/>
      <c r="R53" s="109"/>
      <c r="S53" s="109"/>
      <c r="T53" s="109"/>
      <c r="U53" s="109"/>
      <c r="V53" s="109"/>
      <c r="W53" s="109"/>
      <c r="X53" s="109"/>
      <c r="Y53" s="109"/>
      <c r="Z53" s="109"/>
      <c r="AA53" s="110"/>
    </row>
    <row r="54" spans="1:27" ht="11.1" customHeight="1">
      <c r="A54" s="22">
        <f>IF(B54&lt;&gt;"",COUNTA($B$19:B54),"")</f>
        <v>36</v>
      </c>
      <c r="B54" s="81" t="s">
        <v>170</v>
      </c>
      <c r="C54" s="82">
        <v>150478</v>
      </c>
      <c r="D54" s="82">
        <v>22610</v>
      </c>
      <c r="E54" s="82">
        <v>74800</v>
      </c>
      <c r="F54" s="82">
        <v>6023</v>
      </c>
      <c r="G54" s="82">
        <v>7495</v>
      </c>
      <c r="H54" s="82">
        <v>10587</v>
      </c>
      <c r="I54" s="82">
        <v>8103</v>
      </c>
      <c r="J54" s="82">
        <v>13351</v>
      </c>
      <c r="K54" s="82">
        <v>5076</v>
      </c>
      <c r="L54" s="82">
        <v>24164</v>
      </c>
      <c r="M54" s="82">
        <v>1280</v>
      </c>
      <c r="N54" s="82">
        <v>51789</v>
      </c>
    </row>
    <row r="55" spans="1:27"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5"/>
      <c r="P55" s="105"/>
      <c r="Q55" s="105"/>
      <c r="R55" s="105"/>
      <c r="S55" s="105"/>
      <c r="T55" s="105"/>
      <c r="U55" s="105"/>
      <c r="V55" s="105"/>
      <c r="W55" s="105"/>
      <c r="X55" s="105"/>
      <c r="Y55" s="105"/>
      <c r="Z55" s="105"/>
      <c r="AA55" s="105"/>
    </row>
    <row r="56" spans="1:27" s="73" customFormat="1" ht="11.1" customHeight="1">
      <c r="A56" s="22">
        <f>IF(B56&lt;&gt;"",COUNTA($B$19:B56),"")</f>
        <v>37</v>
      </c>
      <c r="B56" s="81" t="s">
        <v>142</v>
      </c>
      <c r="C56" s="83">
        <v>0</v>
      </c>
      <c r="D56" s="83">
        <v>0</v>
      </c>
      <c r="E56" s="83">
        <v>0</v>
      </c>
      <c r="F56" s="83">
        <v>0</v>
      </c>
      <c r="G56" s="83">
        <v>0</v>
      </c>
      <c r="H56" s="83">
        <v>0</v>
      </c>
      <c r="I56" s="83">
        <v>0</v>
      </c>
      <c r="J56" s="83">
        <v>0</v>
      </c>
      <c r="K56" s="83">
        <v>0</v>
      </c>
      <c r="L56" s="83">
        <v>0</v>
      </c>
      <c r="M56" s="83">
        <v>0</v>
      </c>
      <c r="N56" s="83">
        <v>0</v>
      </c>
      <c r="O56" s="107"/>
      <c r="P56" s="107"/>
      <c r="Q56" s="107"/>
      <c r="R56" s="107"/>
      <c r="S56" s="107"/>
      <c r="T56" s="107"/>
      <c r="U56" s="107"/>
      <c r="V56" s="107"/>
      <c r="W56" s="107"/>
      <c r="X56" s="107"/>
      <c r="Y56" s="107"/>
      <c r="Z56" s="107"/>
      <c r="AA56" s="108"/>
    </row>
    <row r="57" spans="1:27" s="73" customFormat="1" ht="11.1" customHeight="1">
      <c r="A57" s="22">
        <f>IF(B57&lt;&gt;"",COUNTA($B$19:B57),"")</f>
        <v>38</v>
      </c>
      <c r="B57" s="81" t="s">
        <v>143</v>
      </c>
      <c r="C57" s="83">
        <v>0.3</v>
      </c>
      <c r="D57" s="83">
        <v>0</v>
      </c>
      <c r="E57" s="83">
        <v>0.37</v>
      </c>
      <c r="F57" s="83">
        <v>0</v>
      </c>
      <c r="G57" s="83">
        <v>2.2000000000000002</v>
      </c>
      <c r="H57" s="83">
        <v>0.19</v>
      </c>
      <c r="I57" s="83">
        <v>0.36</v>
      </c>
      <c r="J57" s="83">
        <v>0</v>
      </c>
      <c r="K57" s="83">
        <v>0</v>
      </c>
      <c r="L57" s="83">
        <v>0</v>
      </c>
      <c r="M57" s="83">
        <v>0</v>
      </c>
      <c r="N57" s="83">
        <v>0</v>
      </c>
      <c r="O57" s="107"/>
      <c r="P57" s="107"/>
      <c r="Q57" s="107"/>
      <c r="R57" s="107"/>
      <c r="S57" s="107"/>
      <c r="T57" s="107"/>
      <c r="U57" s="107"/>
      <c r="V57" s="107"/>
      <c r="W57" s="107"/>
      <c r="X57" s="107"/>
      <c r="Y57" s="107"/>
      <c r="Z57" s="107"/>
      <c r="AA57" s="108"/>
    </row>
    <row r="58" spans="1:27"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107"/>
      <c r="P58" s="107"/>
      <c r="Q58" s="107"/>
      <c r="R58" s="107"/>
      <c r="S58" s="107"/>
      <c r="T58" s="107"/>
      <c r="U58" s="107"/>
      <c r="V58" s="107"/>
      <c r="W58" s="107"/>
      <c r="X58" s="107"/>
      <c r="Y58" s="107"/>
      <c r="Z58" s="107"/>
      <c r="AA58" s="108"/>
    </row>
    <row r="59" spans="1:27" s="73" customFormat="1" ht="11.1" customHeight="1">
      <c r="A59" s="22">
        <f>IF(B59&lt;&gt;"",COUNTA($B$19:B59),"")</f>
        <v>40</v>
      </c>
      <c r="B59" s="81" t="s">
        <v>144</v>
      </c>
      <c r="C59" s="83">
        <v>11.16</v>
      </c>
      <c r="D59" s="83">
        <v>8.02</v>
      </c>
      <c r="E59" s="83">
        <v>7.02</v>
      </c>
      <c r="F59" s="83">
        <v>5.86</v>
      </c>
      <c r="G59" s="83">
        <v>5.16</v>
      </c>
      <c r="H59" s="83">
        <v>4.62</v>
      </c>
      <c r="I59" s="83">
        <v>4.21</v>
      </c>
      <c r="J59" s="83">
        <v>6.79</v>
      </c>
      <c r="K59" s="83">
        <v>5.58</v>
      </c>
      <c r="L59" s="83">
        <v>12.82</v>
      </c>
      <c r="M59" s="83">
        <v>0.19</v>
      </c>
      <c r="N59" s="83">
        <v>4.76</v>
      </c>
      <c r="O59" s="107"/>
      <c r="P59" s="107"/>
      <c r="Q59" s="107"/>
      <c r="R59" s="107"/>
      <c r="S59" s="107"/>
      <c r="T59" s="107"/>
      <c r="U59" s="107"/>
      <c r="V59" s="107"/>
      <c r="W59" s="107"/>
      <c r="X59" s="107"/>
      <c r="Y59" s="107"/>
      <c r="Z59" s="107"/>
      <c r="AA59" s="108"/>
    </row>
    <row r="60" spans="1:27" s="73" customFormat="1" ht="11.1" customHeight="1">
      <c r="A60" s="22">
        <f>IF(B60&lt;&gt;"",COUNTA($B$19:B60),"")</f>
        <v>41</v>
      </c>
      <c r="B60" s="81" t="s">
        <v>145</v>
      </c>
      <c r="C60" s="83">
        <v>454.23</v>
      </c>
      <c r="D60" s="83">
        <v>4.8899999999999997</v>
      </c>
      <c r="E60" s="83">
        <v>555.74</v>
      </c>
      <c r="F60" s="83">
        <v>600.86</v>
      </c>
      <c r="G60" s="83">
        <v>657.34</v>
      </c>
      <c r="H60" s="83">
        <v>584.14</v>
      </c>
      <c r="I60" s="83">
        <v>533.71</v>
      </c>
      <c r="J60" s="83">
        <v>575.77</v>
      </c>
      <c r="K60" s="83">
        <v>505.53</v>
      </c>
      <c r="L60" s="83">
        <v>483.08</v>
      </c>
      <c r="M60" s="83">
        <v>5.13</v>
      </c>
      <c r="N60" s="83">
        <v>0.2</v>
      </c>
      <c r="O60" s="107"/>
      <c r="P60" s="107"/>
      <c r="Q60" s="107"/>
      <c r="R60" s="107"/>
      <c r="S60" s="107"/>
      <c r="T60" s="107"/>
      <c r="U60" s="107"/>
      <c r="V60" s="107"/>
      <c r="W60" s="107"/>
      <c r="X60" s="107"/>
      <c r="Y60" s="107"/>
      <c r="Z60" s="107"/>
      <c r="AA60" s="108"/>
    </row>
    <row r="61" spans="1:27" s="73" customFormat="1" ht="11.1" customHeight="1">
      <c r="A61" s="22">
        <f>IF(B61&lt;&gt;"",COUNTA($B$19:B61),"")</f>
        <v>42</v>
      </c>
      <c r="B61" s="81" t="s">
        <v>146</v>
      </c>
      <c r="C61" s="83">
        <v>444.68</v>
      </c>
      <c r="D61" s="83">
        <v>0</v>
      </c>
      <c r="E61" s="83">
        <v>3.19</v>
      </c>
      <c r="F61" s="83">
        <v>0.54</v>
      </c>
      <c r="G61" s="83">
        <v>0.99</v>
      </c>
      <c r="H61" s="83">
        <v>1.06</v>
      </c>
      <c r="I61" s="83">
        <v>0.4</v>
      </c>
      <c r="J61" s="83">
        <v>11.59</v>
      </c>
      <c r="K61" s="83">
        <v>8.0399999999999991</v>
      </c>
      <c r="L61" s="83">
        <v>0.16</v>
      </c>
      <c r="M61" s="83">
        <v>192.44</v>
      </c>
      <c r="N61" s="83">
        <v>430.85</v>
      </c>
      <c r="O61" s="107"/>
      <c r="P61" s="107"/>
      <c r="Q61" s="107"/>
      <c r="R61" s="107"/>
      <c r="S61" s="107"/>
      <c r="T61" s="107"/>
      <c r="U61" s="107"/>
      <c r="V61" s="107"/>
      <c r="W61" s="107"/>
      <c r="X61" s="107"/>
      <c r="Y61" s="107"/>
      <c r="Z61" s="107"/>
      <c r="AA61" s="108"/>
    </row>
    <row r="62" spans="1:27" s="73" customFormat="1" ht="20.100000000000001" customHeight="1">
      <c r="A62" s="23">
        <f>IF(B62&lt;&gt;"",COUNTA($B$19:B62),"")</f>
        <v>43</v>
      </c>
      <c r="B62" s="85" t="s">
        <v>147</v>
      </c>
      <c r="C62" s="87">
        <v>21.01</v>
      </c>
      <c r="D62" s="87">
        <v>12.91</v>
      </c>
      <c r="E62" s="87">
        <v>559.94000000000005</v>
      </c>
      <c r="F62" s="87">
        <v>606.16999999999996</v>
      </c>
      <c r="G62" s="87">
        <v>663.71</v>
      </c>
      <c r="H62" s="87">
        <v>587.89</v>
      </c>
      <c r="I62" s="87">
        <v>537.88</v>
      </c>
      <c r="J62" s="87">
        <v>570.97</v>
      </c>
      <c r="K62" s="87">
        <v>503.07</v>
      </c>
      <c r="L62" s="87">
        <v>495.74</v>
      </c>
      <c r="M62" s="87">
        <v>-187.12</v>
      </c>
      <c r="N62" s="87">
        <v>-425.89</v>
      </c>
      <c r="O62" s="107"/>
      <c r="P62" s="107"/>
      <c r="Q62" s="107"/>
      <c r="R62" s="107"/>
      <c r="S62" s="107"/>
      <c r="T62" s="107"/>
      <c r="U62" s="107"/>
      <c r="V62" s="107"/>
      <c r="W62" s="107"/>
      <c r="X62" s="107"/>
      <c r="Y62" s="107"/>
      <c r="Z62" s="107"/>
      <c r="AA62" s="108"/>
    </row>
    <row r="63" spans="1:27" s="73" customFormat="1" ht="21.6" customHeight="1">
      <c r="A63" s="22">
        <f>IF(B63&lt;&gt;"",COUNTA($B$19:B63),"")</f>
        <v>44</v>
      </c>
      <c r="B63" s="84" t="s">
        <v>148</v>
      </c>
      <c r="C63" s="83">
        <v>0</v>
      </c>
      <c r="D63" s="83">
        <v>0</v>
      </c>
      <c r="E63" s="83">
        <v>0</v>
      </c>
      <c r="F63" s="83">
        <v>0</v>
      </c>
      <c r="G63" s="83">
        <v>0</v>
      </c>
      <c r="H63" s="83">
        <v>0</v>
      </c>
      <c r="I63" s="83">
        <v>0</v>
      </c>
      <c r="J63" s="83">
        <v>0</v>
      </c>
      <c r="K63" s="83">
        <v>0</v>
      </c>
      <c r="L63" s="83">
        <v>0</v>
      </c>
      <c r="M63" s="83">
        <v>0</v>
      </c>
      <c r="N63" s="83">
        <v>0</v>
      </c>
      <c r="O63" s="107"/>
      <c r="P63" s="107"/>
      <c r="Q63" s="107"/>
      <c r="R63" s="107"/>
      <c r="S63" s="107"/>
      <c r="T63" s="107"/>
      <c r="U63" s="107"/>
      <c r="V63" s="107"/>
      <c r="W63" s="107"/>
      <c r="X63" s="107"/>
      <c r="Y63" s="107"/>
      <c r="Z63" s="107"/>
      <c r="AA63" s="108"/>
    </row>
    <row r="64" spans="1:27" s="73" customFormat="1" ht="11.1" customHeight="1">
      <c r="A64" s="22">
        <f>IF(B64&lt;&gt;"",COUNTA($B$19:B64),"")</f>
        <v>45</v>
      </c>
      <c r="B64" s="81" t="s">
        <v>149</v>
      </c>
      <c r="C64" s="83">
        <v>0</v>
      </c>
      <c r="D64" s="83">
        <v>0</v>
      </c>
      <c r="E64" s="83">
        <v>0</v>
      </c>
      <c r="F64" s="83">
        <v>0</v>
      </c>
      <c r="G64" s="83">
        <v>0</v>
      </c>
      <c r="H64" s="83">
        <v>0</v>
      </c>
      <c r="I64" s="83">
        <v>0</v>
      </c>
      <c r="J64" s="83">
        <v>0</v>
      </c>
      <c r="K64" s="83">
        <v>0</v>
      </c>
      <c r="L64" s="83">
        <v>0</v>
      </c>
      <c r="M64" s="83">
        <v>0</v>
      </c>
      <c r="N64" s="83">
        <v>0</v>
      </c>
      <c r="O64" s="107"/>
      <c r="P64" s="107"/>
      <c r="Q64" s="107"/>
      <c r="R64" s="107"/>
      <c r="S64" s="107"/>
      <c r="T64" s="107"/>
      <c r="U64" s="107"/>
      <c r="V64" s="107"/>
      <c r="W64" s="107"/>
      <c r="X64" s="107"/>
      <c r="Y64" s="107"/>
      <c r="Z64" s="107"/>
      <c r="AA64" s="108"/>
    </row>
    <row r="65" spans="1:27" s="73" customFormat="1" ht="11.1" customHeight="1">
      <c r="A65" s="22">
        <f>IF(B65&lt;&gt;"",COUNTA($B$19:B65),"")</f>
        <v>46</v>
      </c>
      <c r="B65" s="81" t="s">
        <v>150</v>
      </c>
      <c r="C65" s="83">
        <v>0.06</v>
      </c>
      <c r="D65" s="83">
        <v>0</v>
      </c>
      <c r="E65" s="83">
        <v>7.0000000000000007E-2</v>
      </c>
      <c r="F65" s="83">
        <v>7.0000000000000007E-2</v>
      </c>
      <c r="G65" s="83">
        <v>0.06</v>
      </c>
      <c r="H65" s="83">
        <v>0.11</v>
      </c>
      <c r="I65" s="83">
        <v>0.3</v>
      </c>
      <c r="J65" s="83">
        <v>0</v>
      </c>
      <c r="K65" s="83">
        <v>0</v>
      </c>
      <c r="L65" s="83">
        <v>0</v>
      </c>
      <c r="M65" s="83">
        <v>0</v>
      </c>
      <c r="N65" s="83">
        <v>0</v>
      </c>
      <c r="O65" s="107"/>
      <c r="P65" s="107"/>
      <c r="Q65" s="107"/>
      <c r="R65" s="107"/>
      <c r="S65" s="107"/>
      <c r="T65" s="107"/>
      <c r="U65" s="107"/>
      <c r="V65" s="107"/>
      <c r="W65" s="107"/>
      <c r="X65" s="107"/>
      <c r="Y65" s="107"/>
      <c r="Z65" s="107"/>
      <c r="AA65" s="108"/>
    </row>
    <row r="66" spans="1:27" s="73" customFormat="1" ht="11.1" customHeight="1">
      <c r="A66" s="22">
        <f>IF(B66&lt;&gt;"",COUNTA($B$19:B66),"")</f>
        <v>47</v>
      </c>
      <c r="B66" s="81" t="s">
        <v>151</v>
      </c>
      <c r="C66" s="83">
        <v>6.49</v>
      </c>
      <c r="D66" s="83">
        <v>0</v>
      </c>
      <c r="E66" s="83">
        <v>7.86</v>
      </c>
      <c r="F66" s="83">
        <v>0</v>
      </c>
      <c r="G66" s="83">
        <v>2.33</v>
      </c>
      <c r="H66" s="83">
        <v>3.45</v>
      </c>
      <c r="I66" s="83">
        <v>8.06</v>
      </c>
      <c r="J66" s="83">
        <v>4.57</v>
      </c>
      <c r="K66" s="83">
        <v>1.57</v>
      </c>
      <c r="L66" s="83">
        <v>22.05</v>
      </c>
      <c r="M66" s="83">
        <v>0.19</v>
      </c>
      <c r="N66" s="83">
        <v>0.02</v>
      </c>
      <c r="O66" s="107"/>
      <c r="P66" s="107"/>
      <c r="Q66" s="107"/>
      <c r="R66" s="107"/>
      <c r="S66" s="107"/>
      <c r="T66" s="107"/>
      <c r="U66" s="107"/>
      <c r="V66" s="107"/>
      <c r="W66" s="107"/>
      <c r="X66" s="107"/>
      <c r="Y66" s="107"/>
      <c r="Z66" s="107"/>
      <c r="AA66" s="108"/>
    </row>
    <row r="67" spans="1:27" s="73" customFormat="1" ht="11.1" customHeight="1">
      <c r="A67" s="22">
        <f>IF(B67&lt;&gt;"",COUNTA($B$19:B67),"")</f>
        <v>48</v>
      </c>
      <c r="B67" s="81" t="s">
        <v>146</v>
      </c>
      <c r="C67" s="83">
        <v>0.17</v>
      </c>
      <c r="D67" s="83">
        <v>0</v>
      </c>
      <c r="E67" s="83">
        <v>0</v>
      </c>
      <c r="F67" s="83">
        <v>0.01</v>
      </c>
      <c r="G67" s="83">
        <v>0</v>
      </c>
      <c r="H67" s="83">
        <v>0</v>
      </c>
      <c r="I67" s="83">
        <v>0</v>
      </c>
      <c r="J67" s="83">
        <v>0</v>
      </c>
      <c r="K67" s="83">
        <v>0</v>
      </c>
      <c r="L67" s="83">
        <v>0</v>
      </c>
      <c r="M67" s="83">
        <v>0.35</v>
      </c>
      <c r="N67" s="83">
        <v>0</v>
      </c>
      <c r="O67" s="107"/>
      <c r="P67" s="107"/>
      <c r="Q67" s="107"/>
      <c r="R67" s="107"/>
      <c r="S67" s="107"/>
      <c r="T67" s="107"/>
      <c r="U67" s="107"/>
      <c r="V67" s="107"/>
      <c r="W67" s="107"/>
      <c r="X67" s="107"/>
      <c r="Y67" s="107"/>
      <c r="Z67" s="107"/>
      <c r="AA67" s="108"/>
    </row>
    <row r="68" spans="1:27" s="73" customFormat="1" ht="20.100000000000001" customHeight="1">
      <c r="A68" s="23">
        <f>IF(B68&lt;&gt;"",COUNTA($B$19:B68),"")</f>
        <v>49</v>
      </c>
      <c r="B68" s="85" t="s">
        <v>152</v>
      </c>
      <c r="C68" s="87">
        <v>6.37</v>
      </c>
      <c r="D68" s="87">
        <v>0</v>
      </c>
      <c r="E68" s="87">
        <v>7.93</v>
      </c>
      <c r="F68" s="87">
        <v>0.06</v>
      </c>
      <c r="G68" s="87">
        <v>2.4</v>
      </c>
      <c r="H68" s="87">
        <v>3.57</v>
      </c>
      <c r="I68" s="87">
        <v>8.35</v>
      </c>
      <c r="J68" s="87">
        <v>4.57</v>
      </c>
      <c r="K68" s="87">
        <v>1.57</v>
      </c>
      <c r="L68" s="87">
        <v>22.05</v>
      </c>
      <c r="M68" s="87">
        <v>-0.16</v>
      </c>
      <c r="N68" s="87">
        <v>0.02</v>
      </c>
      <c r="O68" s="107"/>
      <c r="P68" s="107"/>
      <c r="Q68" s="107"/>
      <c r="R68" s="107"/>
      <c r="S68" s="107"/>
      <c r="T68" s="107"/>
      <c r="U68" s="107"/>
      <c r="V68" s="107"/>
      <c r="W68" s="107"/>
      <c r="X68" s="107"/>
      <c r="Y68" s="107"/>
      <c r="Z68" s="107"/>
      <c r="AA68" s="108"/>
    </row>
    <row r="69" spans="1:27" s="73" customFormat="1" ht="20.100000000000001" customHeight="1">
      <c r="A69" s="23">
        <f>IF(B69&lt;&gt;"",COUNTA($B$19:B69),"")</f>
        <v>50</v>
      </c>
      <c r="B69" s="85" t="s">
        <v>153</v>
      </c>
      <c r="C69" s="87">
        <v>27.39</v>
      </c>
      <c r="D69" s="87">
        <v>12.91</v>
      </c>
      <c r="E69" s="87">
        <v>567.87</v>
      </c>
      <c r="F69" s="87">
        <v>606.23</v>
      </c>
      <c r="G69" s="87">
        <v>666.11</v>
      </c>
      <c r="H69" s="87">
        <v>591.46</v>
      </c>
      <c r="I69" s="87">
        <v>546.23</v>
      </c>
      <c r="J69" s="87">
        <v>575.54</v>
      </c>
      <c r="K69" s="87">
        <v>504.64</v>
      </c>
      <c r="L69" s="87">
        <v>517.78</v>
      </c>
      <c r="M69" s="87">
        <v>-187.28</v>
      </c>
      <c r="N69" s="87">
        <v>-425.87</v>
      </c>
      <c r="O69" s="107"/>
      <c r="P69" s="107"/>
      <c r="Q69" s="107"/>
      <c r="R69" s="107"/>
      <c r="S69" s="107"/>
      <c r="T69" s="107"/>
      <c r="U69" s="107"/>
      <c r="V69" s="107"/>
      <c r="W69" s="107"/>
      <c r="X69" s="107"/>
      <c r="Y69" s="107"/>
      <c r="Z69" s="107"/>
      <c r="AA69" s="108"/>
    </row>
    <row r="70" spans="1:27" s="73" customFormat="1" ht="11.1" customHeight="1">
      <c r="A70" s="22">
        <f>IF(B70&lt;&gt;"",COUNTA($B$19:B70),"")</f>
        <v>51</v>
      </c>
      <c r="B70" s="81" t="s">
        <v>154</v>
      </c>
      <c r="C70" s="83">
        <v>818.45</v>
      </c>
      <c r="D70" s="83">
        <v>952.32</v>
      </c>
      <c r="E70" s="83">
        <v>787.24</v>
      </c>
      <c r="F70" s="83">
        <v>640.95000000000005</v>
      </c>
      <c r="G70" s="83">
        <v>779.89</v>
      </c>
      <c r="H70" s="83">
        <v>745.29</v>
      </c>
      <c r="I70" s="83">
        <v>760.81</v>
      </c>
      <c r="J70" s="83">
        <v>880.49</v>
      </c>
      <c r="K70" s="83">
        <v>736.57</v>
      </c>
      <c r="L70" s="83">
        <v>837.6</v>
      </c>
      <c r="M70" s="83">
        <v>0</v>
      </c>
      <c r="N70" s="83">
        <v>0</v>
      </c>
      <c r="O70" s="107"/>
      <c r="P70" s="107"/>
      <c r="Q70" s="107"/>
      <c r="R70" s="107"/>
      <c r="S70" s="107"/>
      <c r="T70" s="107"/>
      <c r="U70" s="107"/>
      <c r="V70" s="107"/>
      <c r="W70" s="107"/>
      <c r="X70" s="107"/>
      <c r="Y70" s="107"/>
      <c r="Z70" s="107"/>
      <c r="AA70" s="108"/>
    </row>
    <row r="71" spans="1:27" s="73" customFormat="1" ht="11.1" customHeight="1">
      <c r="A71" s="22">
        <f>IF(B71&lt;&gt;"",COUNTA($B$19:B71),"")</f>
        <v>52</v>
      </c>
      <c r="B71" s="81" t="s">
        <v>155</v>
      </c>
      <c r="C71" s="83">
        <v>298.82</v>
      </c>
      <c r="D71" s="83">
        <v>332.01</v>
      </c>
      <c r="E71" s="83">
        <v>291.08999999999997</v>
      </c>
      <c r="F71" s="83">
        <v>274.2</v>
      </c>
      <c r="G71" s="83">
        <v>292.86</v>
      </c>
      <c r="H71" s="83">
        <v>322.38</v>
      </c>
      <c r="I71" s="83">
        <v>292.89999999999998</v>
      </c>
      <c r="J71" s="83">
        <v>273.67</v>
      </c>
      <c r="K71" s="83">
        <v>268.36</v>
      </c>
      <c r="L71" s="83">
        <v>291.89999999999998</v>
      </c>
      <c r="M71" s="83">
        <v>0</v>
      </c>
      <c r="N71" s="83">
        <v>0</v>
      </c>
      <c r="O71" s="107"/>
      <c r="P71" s="107"/>
      <c r="Q71" s="107"/>
      <c r="R71" s="107"/>
      <c r="S71" s="107"/>
      <c r="T71" s="107"/>
      <c r="U71" s="107"/>
      <c r="V71" s="107"/>
      <c r="W71" s="107"/>
      <c r="X71" s="107"/>
      <c r="Y71" s="107"/>
      <c r="Z71" s="107"/>
      <c r="AA71" s="108"/>
    </row>
    <row r="72" spans="1:27" s="73" customFormat="1" ht="11.1" customHeight="1">
      <c r="A72" s="22">
        <f>IF(B72&lt;&gt;"",COUNTA($B$19:B72),"")</f>
        <v>53</v>
      </c>
      <c r="B72" s="81" t="s">
        <v>171</v>
      </c>
      <c r="C72" s="83">
        <v>302.06</v>
      </c>
      <c r="D72" s="83">
        <v>361.64</v>
      </c>
      <c r="E72" s="83">
        <v>288.17</v>
      </c>
      <c r="F72" s="83">
        <v>183.5</v>
      </c>
      <c r="G72" s="83">
        <v>282.32</v>
      </c>
      <c r="H72" s="83">
        <v>227.15</v>
      </c>
      <c r="I72" s="83">
        <v>275.23</v>
      </c>
      <c r="J72" s="83">
        <v>389.56</v>
      </c>
      <c r="K72" s="83">
        <v>271.81</v>
      </c>
      <c r="L72" s="83">
        <v>311.64999999999998</v>
      </c>
      <c r="M72" s="83">
        <v>0</v>
      </c>
      <c r="N72" s="83">
        <v>0</v>
      </c>
      <c r="O72" s="107"/>
      <c r="P72" s="107"/>
      <c r="Q72" s="107"/>
      <c r="R72" s="107"/>
      <c r="S72" s="107"/>
      <c r="T72" s="107"/>
      <c r="U72" s="107"/>
      <c r="V72" s="107"/>
      <c r="W72" s="107"/>
      <c r="X72" s="107"/>
      <c r="Y72" s="107"/>
      <c r="Z72" s="107"/>
      <c r="AA72" s="108"/>
    </row>
    <row r="73" spans="1:27" s="73" customFormat="1" ht="11.1" customHeight="1">
      <c r="A73" s="22">
        <f>IF(B73&lt;&gt;"",COUNTA($B$19:B73),"")</f>
        <v>54</v>
      </c>
      <c r="B73" s="81" t="s">
        <v>172</v>
      </c>
      <c r="C73" s="83">
        <v>126.2</v>
      </c>
      <c r="D73" s="83">
        <v>128.69999999999999</v>
      </c>
      <c r="E73" s="83">
        <v>125.62</v>
      </c>
      <c r="F73" s="83">
        <v>139.4</v>
      </c>
      <c r="G73" s="83">
        <v>141.02000000000001</v>
      </c>
      <c r="H73" s="83">
        <v>126.48</v>
      </c>
      <c r="I73" s="83">
        <v>123.44</v>
      </c>
      <c r="J73" s="83">
        <v>125.9</v>
      </c>
      <c r="K73" s="83">
        <v>106.31</v>
      </c>
      <c r="L73" s="83">
        <v>122.3</v>
      </c>
      <c r="M73" s="83">
        <v>0</v>
      </c>
      <c r="N73" s="83">
        <v>0</v>
      </c>
      <c r="O73" s="107"/>
      <c r="P73" s="107"/>
      <c r="Q73" s="107"/>
      <c r="R73" s="107"/>
      <c r="S73" s="107"/>
      <c r="T73" s="107"/>
      <c r="U73" s="107"/>
      <c r="V73" s="107"/>
      <c r="W73" s="107"/>
      <c r="X73" s="107"/>
      <c r="Y73" s="107"/>
      <c r="Z73" s="107"/>
      <c r="AA73" s="108"/>
    </row>
    <row r="74" spans="1:27" s="73" customFormat="1" ht="11.1" customHeight="1">
      <c r="A74" s="22">
        <f>IF(B74&lt;&gt;"",COUNTA($B$19:B74),"")</f>
        <v>55</v>
      </c>
      <c r="B74" s="81" t="s">
        <v>61</v>
      </c>
      <c r="C74" s="83">
        <v>598.89</v>
      </c>
      <c r="D74" s="83">
        <v>599.91999999999996</v>
      </c>
      <c r="E74" s="83">
        <v>372.97</v>
      </c>
      <c r="F74" s="83">
        <v>437.96</v>
      </c>
      <c r="G74" s="83">
        <v>371.58</v>
      </c>
      <c r="H74" s="83">
        <v>328.16</v>
      </c>
      <c r="I74" s="83">
        <v>326.91000000000003</v>
      </c>
      <c r="J74" s="83">
        <v>246.57</v>
      </c>
      <c r="K74" s="83">
        <v>450.2</v>
      </c>
      <c r="L74" s="83">
        <v>472.69</v>
      </c>
      <c r="M74" s="83">
        <v>0</v>
      </c>
      <c r="N74" s="83">
        <v>225.67</v>
      </c>
      <c r="O74" s="107"/>
      <c r="P74" s="107"/>
      <c r="Q74" s="107"/>
      <c r="R74" s="107"/>
      <c r="S74" s="107"/>
      <c r="T74" s="107"/>
      <c r="U74" s="107"/>
      <c r="V74" s="107"/>
      <c r="W74" s="107"/>
      <c r="X74" s="107"/>
      <c r="Y74" s="107"/>
      <c r="Z74" s="107"/>
      <c r="AA74" s="108"/>
    </row>
    <row r="75" spans="1:27" s="73" customFormat="1" ht="21.6" customHeight="1">
      <c r="A75" s="22">
        <f>IF(B75&lt;&gt;"",COUNTA($B$19:B75),"")</f>
        <v>56</v>
      </c>
      <c r="B75" s="84" t="s">
        <v>156</v>
      </c>
      <c r="C75" s="83">
        <v>329.17</v>
      </c>
      <c r="D75" s="83">
        <v>316.01</v>
      </c>
      <c r="E75" s="83">
        <v>129.13999999999999</v>
      </c>
      <c r="F75" s="83">
        <v>87.53</v>
      </c>
      <c r="G75" s="83">
        <v>95.28</v>
      </c>
      <c r="H75" s="83">
        <v>82.05</v>
      </c>
      <c r="I75" s="83">
        <v>84.61</v>
      </c>
      <c r="J75" s="83">
        <v>128.62</v>
      </c>
      <c r="K75" s="83">
        <v>101.63</v>
      </c>
      <c r="L75" s="83">
        <v>236.96</v>
      </c>
      <c r="M75" s="83">
        <v>44.84</v>
      </c>
      <c r="N75" s="83">
        <v>176.46</v>
      </c>
      <c r="O75" s="107"/>
      <c r="P75" s="107"/>
      <c r="Q75" s="107"/>
      <c r="R75" s="107"/>
      <c r="S75" s="107"/>
      <c r="T75" s="107"/>
      <c r="U75" s="107"/>
      <c r="V75" s="107"/>
      <c r="W75" s="107"/>
      <c r="X75" s="107"/>
      <c r="Y75" s="107"/>
      <c r="Z75" s="107"/>
      <c r="AA75" s="108"/>
    </row>
    <row r="76" spans="1:27" s="73" customFormat="1" ht="21.6" customHeight="1">
      <c r="A76" s="22">
        <f>IF(B76&lt;&gt;"",COUNTA($B$19:B76),"")</f>
        <v>57</v>
      </c>
      <c r="B76" s="84" t="s">
        <v>157</v>
      </c>
      <c r="C76" s="83">
        <v>0</v>
      </c>
      <c r="D76" s="83">
        <v>0</v>
      </c>
      <c r="E76" s="83">
        <v>0</v>
      </c>
      <c r="F76" s="83">
        <v>0</v>
      </c>
      <c r="G76" s="83">
        <v>0</v>
      </c>
      <c r="H76" s="83">
        <v>0</v>
      </c>
      <c r="I76" s="83">
        <v>0</v>
      </c>
      <c r="J76" s="83">
        <v>0</v>
      </c>
      <c r="K76" s="83">
        <v>0</v>
      </c>
      <c r="L76" s="83">
        <v>0</v>
      </c>
      <c r="M76" s="83">
        <v>0</v>
      </c>
      <c r="N76" s="83">
        <v>0</v>
      </c>
      <c r="O76" s="107"/>
      <c r="P76" s="107"/>
      <c r="Q76" s="107"/>
      <c r="R76" s="107"/>
      <c r="S76" s="107"/>
      <c r="T76" s="107"/>
      <c r="U76" s="107"/>
      <c r="V76" s="107"/>
      <c r="W76" s="107"/>
      <c r="X76" s="107"/>
      <c r="Y76" s="107"/>
      <c r="Z76" s="107"/>
      <c r="AA76" s="108"/>
    </row>
    <row r="77" spans="1:27" s="73" customFormat="1" ht="21.6" customHeight="1">
      <c r="A77" s="22">
        <f>IF(B77&lt;&gt;"",COUNTA($B$19:B77),"")</f>
        <v>58</v>
      </c>
      <c r="B77" s="84" t="s">
        <v>158</v>
      </c>
      <c r="C77" s="83">
        <v>0</v>
      </c>
      <c r="D77" s="83">
        <v>0</v>
      </c>
      <c r="E77" s="83">
        <v>0</v>
      </c>
      <c r="F77" s="83">
        <v>0</v>
      </c>
      <c r="G77" s="83">
        <v>0</v>
      </c>
      <c r="H77" s="83">
        <v>0</v>
      </c>
      <c r="I77" s="83">
        <v>0</v>
      </c>
      <c r="J77" s="83">
        <v>0</v>
      </c>
      <c r="K77" s="83">
        <v>0</v>
      </c>
      <c r="L77" s="83">
        <v>0</v>
      </c>
      <c r="M77" s="83">
        <v>0</v>
      </c>
      <c r="N77" s="83">
        <v>0</v>
      </c>
      <c r="O77" s="107"/>
      <c r="P77" s="107"/>
      <c r="Q77" s="107"/>
      <c r="R77" s="107"/>
      <c r="S77" s="107"/>
      <c r="T77" s="107"/>
      <c r="U77" s="107"/>
      <c r="V77" s="107"/>
      <c r="W77" s="107"/>
      <c r="X77" s="107"/>
      <c r="Y77" s="107"/>
      <c r="Z77" s="107"/>
      <c r="AA77" s="108"/>
    </row>
    <row r="78" spans="1:27" s="73" customFormat="1" ht="11.1" customHeight="1">
      <c r="A78" s="22">
        <f>IF(B78&lt;&gt;"",COUNTA($B$19:B78),"")</f>
        <v>59</v>
      </c>
      <c r="B78" s="81" t="s">
        <v>159</v>
      </c>
      <c r="C78" s="83">
        <v>0</v>
      </c>
      <c r="D78" s="83">
        <v>0</v>
      </c>
      <c r="E78" s="83">
        <v>0</v>
      </c>
      <c r="F78" s="83">
        <v>0</v>
      </c>
      <c r="G78" s="83">
        <v>0</v>
      </c>
      <c r="H78" s="83">
        <v>0</v>
      </c>
      <c r="I78" s="83">
        <v>0</v>
      </c>
      <c r="J78" s="83">
        <v>0</v>
      </c>
      <c r="K78" s="83">
        <v>0</v>
      </c>
      <c r="L78" s="83">
        <v>0</v>
      </c>
      <c r="M78" s="83">
        <v>0</v>
      </c>
      <c r="N78" s="83">
        <v>0</v>
      </c>
      <c r="O78" s="107"/>
      <c r="P78" s="107"/>
      <c r="Q78" s="107"/>
      <c r="R78" s="107"/>
      <c r="S78" s="107"/>
      <c r="T78" s="107"/>
      <c r="U78" s="107"/>
      <c r="V78" s="107"/>
      <c r="W78" s="107"/>
      <c r="X78" s="107"/>
      <c r="Y78" s="107"/>
      <c r="Z78" s="107"/>
      <c r="AA78" s="108"/>
    </row>
    <row r="79" spans="1:27" s="73" customFormat="1" ht="11.1" customHeight="1">
      <c r="A79" s="22">
        <f>IF(B79&lt;&gt;"",COUNTA($B$19:B79),"")</f>
        <v>60</v>
      </c>
      <c r="B79" s="81" t="s">
        <v>160</v>
      </c>
      <c r="C79" s="83">
        <v>474.56</v>
      </c>
      <c r="D79" s="83">
        <v>21.18</v>
      </c>
      <c r="E79" s="83">
        <v>33.979999999999997</v>
      </c>
      <c r="F79" s="83">
        <v>20.75</v>
      </c>
      <c r="G79" s="83">
        <v>15.85</v>
      </c>
      <c r="H79" s="83">
        <v>14.42</v>
      </c>
      <c r="I79" s="83">
        <v>12.71</v>
      </c>
      <c r="J79" s="83">
        <v>31.96</v>
      </c>
      <c r="K79" s="83">
        <v>44.72</v>
      </c>
      <c r="L79" s="83">
        <v>72.400000000000006</v>
      </c>
      <c r="M79" s="83">
        <v>192.97</v>
      </c>
      <c r="N79" s="83">
        <v>431.67</v>
      </c>
      <c r="O79" s="107"/>
      <c r="P79" s="107"/>
      <c r="Q79" s="107"/>
      <c r="R79" s="107"/>
      <c r="S79" s="107"/>
      <c r="T79" s="107"/>
      <c r="U79" s="107"/>
      <c r="V79" s="107"/>
      <c r="W79" s="107"/>
      <c r="X79" s="107"/>
      <c r="Y79" s="107"/>
      <c r="Z79" s="107"/>
      <c r="AA79" s="108"/>
    </row>
    <row r="80" spans="1:27" s="73" customFormat="1" ht="11.1" customHeight="1">
      <c r="A80" s="22">
        <f>IF(B80&lt;&gt;"",COUNTA($B$19:B80),"")</f>
        <v>61</v>
      </c>
      <c r="B80" s="81" t="s">
        <v>146</v>
      </c>
      <c r="C80" s="83">
        <v>444.68</v>
      </c>
      <c r="D80" s="83">
        <v>0</v>
      </c>
      <c r="E80" s="83">
        <v>3.19</v>
      </c>
      <c r="F80" s="83">
        <v>0.54</v>
      </c>
      <c r="G80" s="83">
        <v>0.99</v>
      </c>
      <c r="H80" s="83">
        <v>1.06</v>
      </c>
      <c r="I80" s="83">
        <v>0.4</v>
      </c>
      <c r="J80" s="83">
        <v>11.59</v>
      </c>
      <c r="K80" s="83">
        <v>8.0399999999999991</v>
      </c>
      <c r="L80" s="83">
        <v>0.16</v>
      </c>
      <c r="M80" s="83">
        <v>192.44</v>
      </c>
      <c r="N80" s="83">
        <v>430.85</v>
      </c>
      <c r="O80" s="107"/>
      <c r="P80" s="107"/>
      <c r="Q80" s="107"/>
      <c r="R80" s="107"/>
      <c r="S80" s="107"/>
      <c r="T80" s="107"/>
      <c r="U80" s="107"/>
      <c r="V80" s="107"/>
      <c r="W80" s="107"/>
      <c r="X80" s="107"/>
      <c r="Y80" s="107"/>
      <c r="Z80" s="107"/>
      <c r="AA80" s="108"/>
    </row>
    <row r="81" spans="1:27" s="73" customFormat="1" ht="20.100000000000001" customHeight="1">
      <c r="A81" s="23">
        <f>IF(B81&lt;&gt;"",COUNTA($B$19:B81),"")</f>
        <v>62</v>
      </c>
      <c r="B81" s="85" t="s">
        <v>161</v>
      </c>
      <c r="C81" s="87">
        <v>1776.4</v>
      </c>
      <c r="D81" s="87">
        <v>1889.43</v>
      </c>
      <c r="E81" s="87">
        <v>1320.14</v>
      </c>
      <c r="F81" s="87">
        <v>1186.6500000000001</v>
      </c>
      <c r="G81" s="87">
        <v>1261.6099999999999</v>
      </c>
      <c r="H81" s="87">
        <v>1168.8599999999999</v>
      </c>
      <c r="I81" s="87">
        <v>1184.6500000000001</v>
      </c>
      <c r="J81" s="87">
        <v>1276.05</v>
      </c>
      <c r="K81" s="87">
        <v>1325.09</v>
      </c>
      <c r="L81" s="87">
        <v>1619.48</v>
      </c>
      <c r="M81" s="87">
        <v>45.37</v>
      </c>
      <c r="N81" s="87">
        <v>402.95</v>
      </c>
      <c r="O81" s="107"/>
      <c r="P81" s="107"/>
      <c r="Q81" s="107"/>
      <c r="R81" s="107"/>
      <c r="S81" s="107"/>
      <c r="T81" s="107"/>
      <c r="U81" s="107"/>
      <c r="V81" s="107"/>
      <c r="W81" s="107"/>
      <c r="X81" s="107"/>
      <c r="Y81" s="107"/>
      <c r="Z81" s="107"/>
      <c r="AA81" s="108"/>
    </row>
    <row r="82" spans="1:27" s="101" customFormat="1" ht="11.1" customHeight="1">
      <c r="A82" s="22">
        <f>IF(B82&lt;&gt;"",COUNTA($B$19:B82),"")</f>
        <v>63</v>
      </c>
      <c r="B82" s="81" t="s">
        <v>162</v>
      </c>
      <c r="C82" s="83">
        <v>121.26</v>
      </c>
      <c r="D82" s="83">
        <v>75</v>
      </c>
      <c r="E82" s="83">
        <v>90.67</v>
      </c>
      <c r="F82" s="83">
        <v>72.97</v>
      </c>
      <c r="G82" s="83">
        <v>69.959999999999994</v>
      </c>
      <c r="H82" s="83">
        <v>82.07</v>
      </c>
      <c r="I82" s="83">
        <v>106.47</v>
      </c>
      <c r="J82" s="83">
        <v>101.47</v>
      </c>
      <c r="K82" s="83">
        <v>101.61</v>
      </c>
      <c r="L82" s="83">
        <v>92.6</v>
      </c>
      <c r="M82" s="83">
        <v>0</v>
      </c>
      <c r="N82" s="83">
        <v>41.37</v>
      </c>
      <c r="O82" s="109"/>
      <c r="P82" s="109"/>
      <c r="Q82" s="109"/>
      <c r="R82" s="109"/>
      <c r="S82" s="109"/>
      <c r="T82" s="109"/>
      <c r="U82" s="109"/>
      <c r="V82" s="109"/>
      <c r="W82" s="109"/>
      <c r="X82" s="109"/>
      <c r="Y82" s="109"/>
      <c r="Z82" s="109"/>
      <c r="AA82" s="110"/>
    </row>
    <row r="83" spans="1:27"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9"/>
      <c r="P83" s="109"/>
      <c r="Q83" s="109"/>
      <c r="R83" s="109"/>
      <c r="S83" s="109"/>
      <c r="T83" s="109"/>
      <c r="U83" s="109"/>
      <c r="V83" s="109"/>
      <c r="W83" s="109"/>
      <c r="X83" s="109"/>
      <c r="Y83" s="109"/>
      <c r="Z83" s="109"/>
      <c r="AA83" s="110"/>
    </row>
    <row r="84" spans="1:27" s="101" customFormat="1" ht="11.1" customHeight="1">
      <c r="A84" s="22">
        <f>IF(B84&lt;&gt;"",COUNTA($B$19:B84),"")</f>
        <v>65</v>
      </c>
      <c r="B84" s="81" t="s">
        <v>164</v>
      </c>
      <c r="C84" s="83">
        <v>4.8600000000000003</v>
      </c>
      <c r="D84" s="83">
        <v>0.53</v>
      </c>
      <c r="E84" s="83">
        <v>5.47</v>
      </c>
      <c r="F84" s="83">
        <v>0.31</v>
      </c>
      <c r="G84" s="83">
        <v>0.02</v>
      </c>
      <c r="H84" s="83">
        <v>3.82</v>
      </c>
      <c r="I84" s="83">
        <v>1.63</v>
      </c>
      <c r="J84" s="83">
        <v>2.23</v>
      </c>
      <c r="K84" s="83">
        <v>1.04</v>
      </c>
      <c r="L84" s="83">
        <v>18</v>
      </c>
      <c r="M84" s="83">
        <v>0.55000000000000004</v>
      </c>
      <c r="N84" s="83">
        <v>0.08</v>
      </c>
      <c r="O84" s="109"/>
      <c r="P84" s="109"/>
      <c r="Q84" s="109"/>
      <c r="R84" s="109"/>
      <c r="S84" s="109"/>
      <c r="T84" s="109"/>
      <c r="U84" s="109"/>
      <c r="V84" s="109"/>
      <c r="W84" s="109"/>
      <c r="X84" s="109"/>
      <c r="Y84" s="109"/>
      <c r="Z84" s="109"/>
      <c r="AA84" s="110"/>
    </row>
    <row r="85" spans="1:27" s="101" customFormat="1" ht="11.1" customHeight="1">
      <c r="A85" s="22">
        <f>IF(B85&lt;&gt;"",COUNTA($B$19:B85),"")</f>
        <v>66</v>
      </c>
      <c r="B85" s="81" t="s">
        <v>146</v>
      </c>
      <c r="C85" s="83">
        <v>0.17</v>
      </c>
      <c r="D85" s="83">
        <v>0</v>
      </c>
      <c r="E85" s="83">
        <v>0</v>
      </c>
      <c r="F85" s="83">
        <v>0.01</v>
      </c>
      <c r="G85" s="83">
        <v>0</v>
      </c>
      <c r="H85" s="83">
        <v>0</v>
      </c>
      <c r="I85" s="83">
        <v>0</v>
      </c>
      <c r="J85" s="83">
        <v>0</v>
      </c>
      <c r="K85" s="83">
        <v>0</v>
      </c>
      <c r="L85" s="83">
        <v>0</v>
      </c>
      <c r="M85" s="83">
        <v>0.35</v>
      </c>
      <c r="N85" s="83">
        <v>0</v>
      </c>
      <c r="O85" s="109"/>
      <c r="P85" s="109"/>
      <c r="Q85" s="109"/>
      <c r="R85" s="109"/>
      <c r="S85" s="109"/>
      <c r="T85" s="109"/>
      <c r="U85" s="109"/>
      <c r="V85" s="109"/>
      <c r="W85" s="109"/>
      <c r="X85" s="109"/>
      <c r="Y85" s="109"/>
      <c r="Z85" s="109"/>
      <c r="AA85" s="110"/>
    </row>
    <row r="86" spans="1:27" s="73" customFormat="1" ht="20.100000000000001" customHeight="1">
      <c r="A86" s="23">
        <f>IF(B86&lt;&gt;"",COUNTA($B$19:B86),"")</f>
        <v>67</v>
      </c>
      <c r="B86" s="85" t="s">
        <v>165</v>
      </c>
      <c r="C86" s="87">
        <v>125.95</v>
      </c>
      <c r="D86" s="87">
        <v>75.53</v>
      </c>
      <c r="E86" s="87">
        <v>96.14</v>
      </c>
      <c r="F86" s="87">
        <v>73.260000000000005</v>
      </c>
      <c r="G86" s="87">
        <v>69.989999999999995</v>
      </c>
      <c r="H86" s="87">
        <v>85.9</v>
      </c>
      <c r="I86" s="87">
        <v>108.1</v>
      </c>
      <c r="J86" s="87">
        <v>103.7</v>
      </c>
      <c r="K86" s="87">
        <v>102.65</v>
      </c>
      <c r="L86" s="87">
        <v>110.6</v>
      </c>
      <c r="M86" s="87">
        <v>0.19</v>
      </c>
      <c r="N86" s="87">
        <v>41.45</v>
      </c>
      <c r="O86" s="107"/>
      <c r="P86" s="107"/>
      <c r="Q86" s="107"/>
      <c r="R86" s="107"/>
      <c r="S86" s="107"/>
      <c r="T86" s="107"/>
      <c r="U86" s="107"/>
      <c r="V86" s="107"/>
      <c r="W86" s="107"/>
      <c r="X86" s="107"/>
      <c r="Y86" s="107"/>
      <c r="Z86" s="107"/>
      <c r="AA86" s="108"/>
    </row>
    <row r="87" spans="1:27" s="73" customFormat="1" ht="20.100000000000001" customHeight="1">
      <c r="A87" s="23">
        <f>IF(B87&lt;&gt;"",COUNTA($B$19:B87),"")</f>
        <v>68</v>
      </c>
      <c r="B87" s="85" t="s">
        <v>166</v>
      </c>
      <c r="C87" s="87">
        <v>1902.35</v>
      </c>
      <c r="D87" s="87">
        <v>1964.96</v>
      </c>
      <c r="E87" s="87">
        <v>1416.28</v>
      </c>
      <c r="F87" s="87">
        <v>1259.9100000000001</v>
      </c>
      <c r="G87" s="87">
        <v>1331.59</v>
      </c>
      <c r="H87" s="87">
        <v>1254.76</v>
      </c>
      <c r="I87" s="87">
        <v>1292.74</v>
      </c>
      <c r="J87" s="87">
        <v>1379.75</v>
      </c>
      <c r="K87" s="87">
        <v>1427.73</v>
      </c>
      <c r="L87" s="87">
        <v>1730.08</v>
      </c>
      <c r="M87" s="87">
        <v>45.56</v>
      </c>
      <c r="N87" s="87">
        <v>444.4</v>
      </c>
      <c r="O87" s="107"/>
      <c r="P87" s="107"/>
      <c r="Q87" s="107"/>
      <c r="R87" s="107"/>
      <c r="S87" s="107"/>
      <c r="T87" s="107"/>
      <c r="U87" s="107"/>
      <c r="V87" s="107"/>
      <c r="W87" s="107"/>
      <c r="X87" s="107"/>
      <c r="Y87" s="107"/>
      <c r="Z87" s="107"/>
      <c r="AA87" s="108"/>
    </row>
    <row r="88" spans="1:27" s="73" customFormat="1" ht="20.100000000000001" customHeight="1">
      <c r="A88" s="23">
        <f>IF(B88&lt;&gt;"",COUNTA($B$19:B88),"")</f>
        <v>69</v>
      </c>
      <c r="B88" s="85" t="s">
        <v>167</v>
      </c>
      <c r="C88" s="87">
        <v>1874.96</v>
      </c>
      <c r="D88" s="87">
        <v>1952.05</v>
      </c>
      <c r="E88" s="87">
        <v>848.41</v>
      </c>
      <c r="F88" s="87">
        <v>653.67999999999995</v>
      </c>
      <c r="G88" s="87">
        <v>665.48</v>
      </c>
      <c r="H88" s="87">
        <v>663.3</v>
      </c>
      <c r="I88" s="87">
        <v>746.51</v>
      </c>
      <c r="J88" s="87">
        <v>804.22</v>
      </c>
      <c r="K88" s="87">
        <v>923.09</v>
      </c>
      <c r="L88" s="87">
        <v>1212.3</v>
      </c>
      <c r="M88" s="87">
        <v>232.84</v>
      </c>
      <c r="N88" s="87">
        <v>870.27</v>
      </c>
      <c r="O88" s="107"/>
      <c r="P88" s="107"/>
      <c r="Q88" s="107"/>
      <c r="R88" s="107"/>
      <c r="S88" s="107"/>
      <c r="T88" s="107"/>
      <c r="U88" s="107"/>
      <c r="V88" s="107"/>
      <c r="W88" s="107"/>
      <c r="X88" s="107"/>
      <c r="Y88" s="107"/>
      <c r="Z88" s="107"/>
      <c r="AA88" s="108"/>
    </row>
    <row r="89" spans="1:27" s="101" customFormat="1" ht="24.95" customHeight="1">
      <c r="A89" s="22">
        <f>IF(B89&lt;&gt;"",COUNTA($B$19:B89),"")</f>
        <v>70</v>
      </c>
      <c r="B89" s="88" t="s">
        <v>168</v>
      </c>
      <c r="C89" s="90">
        <v>1755.38</v>
      </c>
      <c r="D89" s="90">
        <v>1876.52</v>
      </c>
      <c r="E89" s="90">
        <v>760.2</v>
      </c>
      <c r="F89" s="90">
        <v>580.47</v>
      </c>
      <c r="G89" s="90">
        <v>597.89</v>
      </c>
      <c r="H89" s="90">
        <v>580.97</v>
      </c>
      <c r="I89" s="90">
        <v>646.77</v>
      </c>
      <c r="J89" s="90">
        <v>705.08</v>
      </c>
      <c r="K89" s="90">
        <v>822.02</v>
      </c>
      <c r="L89" s="90">
        <v>1123.74</v>
      </c>
      <c r="M89" s="90">
        <v>232.49</v>
      </c>
      <c r="N89" s="90">
        <v>828.84</v>
      </c>
      <c r="O89" s="109"/>
      <c r="P89" s="109"/>
      <c r="Q89" s="109"/>
      <c r="R89" s="109"/>
      <c r="S89" s="109"/>
      <c r="T89" s="109"/>
      <c r="U89" s="109"/>
      <c r="V89" s="109"/>
      <c r="W89" s="109"/>
      <c r="X89" s="109"/>
      <c r="Y89" s="109"/>
      <c r="Z89" s="109"/>
      <c r="AA89" s="110"/>
    </row>
    <row r="90" spans="1:27" s="101" customFormat="1" ht="18" customHeight="1">
      <c r="A90" s="22">
        <f>IF(B90&lt;&gt;"",COUNTA($B$19:B90),"")</f>
        <v>71</v>
      </c>
      <c r="B90" s="81" t="s">
        <v>169</v>
      </c>
      <c r="C90" s="83">
        <v>62.33</v>
      </c>
      <c r="D90" s="83">
        <v>49.3</v>
      </c>
      <c r="E90" s="83">
        <v>37.99</v>
      </c>
      <c r="F90" s="83">
        <v>32.89</v>
      </c>
      <c r="G90" s="83">
        <v>25.51</v>
      </c>
      <c r="H90" s="83">
        <v>24.18</v>
      </c>
      <c r="I90" s="83">
        <v>26.8</v>
      </c>
      <c r="J90" s="83">
        <v>73.260000000000005</v>
      </c>
      <c r="K90" s="83">
        <v>31.07</v>
      </c>
      <c r="L90" s="83">
        <v>41.94</v>
      </c>
      <c r="M90" s="83">
        <v>5.33</v>
      </c>
      <c r="N90" s="83">
        <v>24.21</v>
      </c>
      <c r="O90" s="109"/>
      <c r="P90" s="109"/>
      <c r="Q90" s="109"/>
      <c r="R90" s="109"/>
      <c r="S90" s="109"/>
      <c r="T90" s="109"/>
      <c r="U90" s="109"/>
      <c r="V90" s="109"/>
      <c r="W90" s="109"/>
      <c r="X90" s="109"/>
      <c r="Y90" s="109"/>
      <c r="Z90" s="109"/>
      <c r="AA90" s="110"/>
    </row>
    <row r="91" spans="1:27" ht="11.1" customHeight="1">
      <c r="A91" s="22">
        <f>IF(B91&lt;&gt;"",COUNTA($B$19:B91),"")</f>
        <v>72</v>
      </c>
      <c r="B91" s="81" t="s">
        <v>170</v>
      </c>
      <c r="C91" s="83">
        <v>93.5</v>
      </c>
      <c r="D91" s="83">
        <v>74.31</v>
      </c>
      <c r="E91" s="83">
        <v>57.31</v>
      </c>
      <c r="F91" s="83">
        <v>73.34</v>
      </c>
      <c r="G91" s="83">
        <v>43.73</v>
      </c>
      <c r="H91" s="83">
        <v>44.7</v>
      </c>
      <c r="I91" s="83">
        <v>48.29</v>
      </c>
      <c r="J91" s="83">
        <v>62.72</v>
      </c>
      <c r="K91" s="83">
        <v>36.46</v>
      </c>
      <c r="L91" s="83">
        <v>81.96</v>
      </c>
      <c r="M91" s="83">
        <v>1.65</v>
      </c>
      <c r="N91" s="83">
        <v>39.68</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197"/>
  <sheetViews>
    <sheetView zoomScale="140" zoomScaleNormal="140" workbookViewId="0">
      <pane xSplit="2" ySplit="10" topLeftCell="C11" activePane="bottomRight" state="frozen"/>
      <selection pane="topRight" activeCell="C1" sqref="C1"/>
      <selection pane="bottomLeft" activeCell="A10" sqref="A10"/>
      <selection pane="bottomRight" activeCell="C11" sqref="C11:H11"/>
    </sheetView>
  </sheetViews>
  <sheetFormatPr baseColWidth="10" defaultColWidth="11.42578125" defaultRowHeight="15.75" customHeight="1"/>
  <cols>
    <col min="1" max="1" width="3.5703125" style="141" customWidth="1"/>
    <col min="2" max="2" width="36.5703125" style="115" customWidth="1"/>
    <col min="3" max="4" width="8.5703125" style="115" customWidth="1"/>
    <col min="5" max="5" width="8.42578125" style="136" customWidth="1"/>
    <col min="6" max="6" width="8.5703125" style="137" customWidth="1"/>
    <col min="7" max="7" width="8.5703125" style="115" customWidth="1"/>
    <col min="8" max="8" width="8.42578125" style="115" customWidth="1"/>
    <col min="9" max="9" width="10.5703125" style="115" customWidth="1"/>
    <col min="10" max="10" width="9.5703125" style="115" customWidth="1"/>
    <col min="11" max="11" width="10.5703125" style="115" customWidth="1"/>
    <col min="12" max="12" width="9.5703125" style="115" customWidth="1"/>
    <col min="13" max="13" width="10.5703125" style="115" customWidth="1"/>
    <col min="14" max="16384" width="11.42578125" style="115"/>
  </cols>
  <sheetData>
    <row r="1" spans="1:13" s="114" customFormat="1" ht="33" customHeight="1">
      <c r="A1" s="255" t="s">
        <v>116</v>
      </c>
      <c r="B1" s="256"/>
      <c r="C1" s="253" t="str">
        <f>"Auszahlungen und Einzahlungen der Kreisverwaltungen, Amtsverwaltungen und kreisangehörigen Gemeinden "&amp;Deckblatt!A7&amp;"
nach Arten und Kreisen"</f>
        <v>Auszahlungen und Einzahlungen der Kreisverwaltungen, Amtsverwaltungen und kreisangehörigen Gemeinden 2020
nach Arten und Kreisen</v>
      </c>
      <c r="D1" s="253"/>
      <c r="E1" s="253"/>
      <c r="F1" s="253"/>
      <c r="G1" s="253"/>
      <c r="H1" s="254"/>
      <c r="I1" s="252" t="str">
        <f>"Auszahlungen und Einzahlungen der Kreisverwaltungen, Amtsverwaltungen und kreisangehörigen Gemeinden "&amp;Deckblatt!A7&amp;"
 nach Arten und Kreisen"</f>
        <v>Auszahlungen und Einzahlungen der Kreisverwaltungen, Amtsverwaltungen und kreisangehörigen Gemeinden 2020
 nach Arten und Kreisen</v>
      </c>
      <c r="J1" s="253"/>
      <c r="K1" s="253"/>
      <c r="L1" s="253"/>
      <c r="M1" s="254"/>
    </row>
    <row r="2" spans="1:13" s="114" customFormat="1" ht="15" customHeight="1">
      <c r="A2" s="255"/>
      <c r="B2" s="256"/>
      <c r="C2" s="253"/>
      <c r="D2" s="253"/>
      <c r="E2" s="253"/>
      <c r="F2" s="253"/>
      <c r="G2" s="253"/>
      <c r="H2" s="254"/>
      <c r="I2" s="252"/>
      <c r="J2" s="253"/>
      <c r="K2" s="253"/>
      <c r="L2" s="253"/>
      <c r="M2" s="254"/>
    </row>
    <row r="3" spans="1:13" s="114" customFormat="1" ht="15" customHeight="1">
      <c r="A3" s="255"/>
      <c r="B3" s="256"/>
      <c r="C3" s="253"/>
      <c r="D3" s="253"/>
      <c r="E3" s="253"/>
      <c r="F3" s="253"/>
      <c r="G3" s="253"/>
      <c r="H3" s="254"/>
      <c r="I3" s="252"/>
      <c r="J3" s="253"/>
      <c r="K3" s="253"/>
      <c r="L3" s="253"/>
      <c r="M3" s="254"/>
    </row>
    <row r="4" spans="1:13" ht="11.45" customHeight="1">
      <c r="A4" s="259" t="s">
        <v>80</v>
      </c>
      <c r="B4" s="260" t="s">
        <v>188</v>
      </c>
      <c r="C4" s="258" t="s">
        <v>910</v>
      </c>
      <c r="D4" s="249" t="s">
        <v>3</v>
      </c>
      <c r="E4" s="249"/>
      <c r="F4" s="249"/>
      <c r="G4" s="249"/>
      <c r="H4" s="250"/>
      <c r="I4" s="251" t="s">
        <v>3</v>
      </c>
      <c r="J4" s="249"/>
      <c r="K4" s="249"/>
      <c r="L4" s="249"/>
      <c r="M4" s="250"/>
    </row>
    <row r="5" spans="1:13" ht="11.25" customHeight="1">
      <c r="A5" s="259"/>
      <c r="B5" s="260"/>
      <c r="C5" s="258"/>
      <c r="D5" s="258" t="s">
        <v>911</v>
      </c>
      <c r="E5" s="116" t="s">
        <v>912</v>
      </c>
      <c r="F5" s="257" t="s">
        <v>913</v>
      </c>
      <c r="G5" s="249" t="s">
        <v>914</v>
      </c>
      <c r="H5" s="117" t="s">
        <v>915</v>
      </c>
      <c r="I5" s="251" t="s">
        <v>916</v>
      </c>
      <c r="J5" s="118" t="s">
        <v>915</v>
      </c>
      <c r="K5" s="249" t="s">
        <v>917</v>
      </c>
      <c r="L5" s="118" t="s">
        <v>915</v>
      </c>
      <c r="M5" s="250" t="s">
        <v>918</v>
      </c>
    </row>
    <row r="6" spans="1:13" ht="9.75" customHeight="1">
      <c r="A6" s="259"/>
      <c r="B6" s="260"/>
      <c r="C6" s="258"/>
      <c r="D6" s="258"/>
      <c r="E6" s="258" t="s">
        <v>919</v>
      </c>
      <c r="F6" s="257"/>
      <c r="G6" s="249"/>
      <c r="H6" s="250" t="s">
        <v>119</v>
      </c>
      <c r="I6" s="251"/>
      <c r="J6" s="249" t="s">
        <v>120</v>
      </c>
      <c r="K6" s="249"/>
      <c r="L6" s="249" t="s">
        <v>121</v>
      </c>
      <c r="M6" s="250"/>
    </row>
    <row r="7" spans="1:13" s="119" customFormat="1" ht="11.45" customHeight="1">
      <c r="A7" s="259"/>
      <c r="B7" s="260"/>
      <c r="C7" s="258"/>
      <c r="D7" s="258"/>
      <c r="E7" s="258"/>
      <c r="F7" s="257"/>
      <c r="G7" s="249"/>
      <c r="H7" s="250"/>
      <c r="I7" s="251"/>
      <c r="J7" s="249"/>
      <c r="K7" s="249"/>
      <c r="L7" s="249"/>
      <c r="M7" s="250"/>
    </row>
    <row r="8" spans="1:13" s="119" customFormat="1" ht="11.45" customHeight="1">
      <c r="A8" s="259"/>
      <c r="B8" s="260"/>
      <c r="C8" s="258"/>
      <c r="D8" s="258"/>
      <c r="E8" s="258"/>
      <c r="F8" s="257"/>
      <c r="G8" s="249"/>
      <c r="H8" s="250"/>
      <c r="I8" s="251"/>
      <c r="J8" s="249"/>
      <c r="K8" s="249"/>
      <c r="L8" s="249"/>
      <c r="M8" s="250"/>
    </row>
    <row r="9" spans="1:13" s="119" customFormat="1" ht="11.45" customHeight="1">
      <c r="A9" s="259"/>
      <c r="B9" s="260"/>
      <c r="C9" s="258"/>
      <c r="D9" s="258"/>
      <c r="E9" s="258"/>
      <c r="F9" s="257"/>
      <c r="G9" s="249"/>
      <c r="H9" s="250"/>
      <c r="I9" s="251"/>
      <c r="J9" s="249"/>
      <c r="K9" s="249"/>
      <c r="L9" s="249"/>
      <c r="M9" s="250"/>
    </row>
    <row r="10" spans="1:13" s="150" customFormat="1" ht="11.25" customHeight="1">
      <c r="A10" s="138">
        <v>1</v>
      </c>
      <c r="B10" s="142">
        <v>2</v>
      </c>
      <c r="C10" s="143">
        <v>3</v>
      </c>
      <c r="D10" s="143">
        <v>4</v>
      </c>
      <c r="E10" s="144">
        <v>5</v>
      </c>
      <c r="F10" s="143">
        <v>6</v>
      </c>
      <c r="G10" s="145">
        <v>7</v>
      </c>
      <c r="H10" s="146">
        <v>8</v>
      </c>
      <c r="I10" s="147">
        <v>9</v>
      </c>
      <c r="J10" s="145">
        <v>10</v>
      </c>
      <c r="K10" s="145">
        <v>11</v>
      </c>
      <c r="L10" s="148">
        <v>12</v>
      </c>
      <c r="M10" s="149">
        <v>13</v>
      </c>
    </row>
    <row r="11" spans="1:13" ht="21.75" customHeight="1">
      <c r="A11" s="139"/>
      <c r="B11" s="120"/>
      <c r="C11" s="247" t="s">
        <v>111</v>
      </c>
      <c r="D11" s="248"/>
      <c r="E11" s="248"/>
      <c r="F11" s="248"/>
      <c r="G11" s="248"/>
      <c r="H11" s="248"/>
      <c r="I11" s="248" t="s">
        <v>111</v>
      </c>
      <c r="J11" s="248"/>
      <c r="K11" s="248"/>
      <c r="L11" s="248"/>
      <c r="M11" s="248"/>
    </row>
    <row r="12" spans="1:13" ht="11.45" customHeight="1">
      <c r="A12" s="22">
        <f>IF(B12&lt;&gt;"",COUNTA($B12:B$12),"")</f>
        <v>1</v>
      </c>
      <c r="B12" s="121" t="s">
        <v>142</v>
      </c>
      <c r="C12" s="82">
        <v>953261</v>
      </c>
      <c r="D12" s="122">
        <v>178995</v>
      </c>
      <c r="E12" s="122">
        <v>25854</v>
      </c>
      <c r="F12" s="122">
        <v>144542</v>
      </c>
      <c r="G12" s="122">
        <v>162115</v>
      </c>
      <c r="H12" s="122">
        <v>34173</v>
      </c>
      <c r="I12" s="122">
        <v>116572</v>
      </c>
      <c r="J12" s="122">
        <v>24082</v>
      </c>
      <c r="K12" s="122">
        <v>175285</v>
      </c>
      <c r="L12" s="122">
        <v>34230</v>
      </c>
      <c r="M12" s="122">
        <v>175753</v>
      </c>
    </row>
    <row r="13" spans="1:13" ht="11.45" customHeight="1">
      <c r="A13" s="22">
        <f>IF(B13&lt;&gt;"",COUNTA($B$12:B13),"")</f>
        <v>2</v>
      </c>
      <c r="B13" s="121" t="s">
        <v>143</v>
      </c>
      <c r="C13" s="122">
        <v>591708</v>
      </c>
      <c r="D13" s="122">
        <v>123816</v>
      </c>
      <c r="E13" s="122">
        <v>13633</v>
      </c>
      <c r="F13" s="122">
        <v>93779</v>
      </c>
      <c r="G13" s="122">
        <v>108812</v>
      </c>
      <c r="H13" s="122">
        <v>19967</v>
      </c>
      <c r="I13" s="122">
        <v>69535</v>
      </c>
      <c r="J13" s="122">
        <v>7869</v>
      </c>
      <c r="K13" s="122">
        <v>112832</v>
      </c>
      <c r="L13" s="122">
        <v>12863</v>
      </c>
      <c r="M13" s="122">
        <v>82934</v>
      </c>
    </row>
    <row r="14" spans="1:13" ht="23.1" customHeight="1">
      <c r="A14" s="22">
        <f>IF(B14&lt;&gt;"",COUNTA($B$12:B14),"")</f>
        <v>3</v>
      </c>
      <c r="B14" s="123" t="s">
        <v>959</v>
      </c>
      <c r="C14" s="122">
        <v>1020242</v>
      </c>
      <c r="D14" s="122">
        <v>200629</v>
      </c>
      <c r="E14" s="122">
        <v>0</v>
      </c>
      <c r="F14" s="122">
        <v>134406</v>
      </c>
      <c r="G14" s="122">
        <v>262123</v>
      </c>
      <c r="H14" s="122">
        <v>0</v>
      </c>
      <c r="I14" s="122">
        <v>104579</v>
      </c>
      <c r="J14" s="122">
        <v>0</v>
      </c>
      <c r="K14" s="122">
        <v>183443</v>
      </c>
      <c r="L14" s="122">
        <v>0</v>
      </c>
      <c r="M14" s="122">
        <v>135061</v>
      </c>
    </row>
    <row r="15" spans="1:13" ht="11.45" customHeight="1">
      <c r="A15" s="22">
        <f>IF(B15&lt;&gt;"",COUNTA($B$12:B15),"")</f>
        <v>4</v>
      </c>
      <c r="B15" s="121" t="s">
        <v>144</v>
      </c>
      <c r="C15" s="122">
        <v>17129</v>
      </c>
      <c r="D15" s="122">
        <v>3198</v>
      </c>
      <c r="E15" s="122">
        <v>67</v>
      </c>
      <c r="F15" s="122">
        <v>1652</v>
      </c>
      <c r="G15" s="122">
        <v>3120</v>
      </c>
      <c r="H15" s="122">
        <v>1245</v>
      </c>
      <c r="I15" s="122">
        <v>3465</v>
      </c>
      <c r="J15" s="122">
        <v>2248</v>
      </c>
      <c r="K15" s="122">
        <v>2815</v>
      </c>
      <c r="L15" s="122">
        <v>126</v>
      </c>
      <c r="M15" s="122">
        <v>2880</v>
      </c>
    </row>
    <row r="16" spans="1:13" ht="11.45" customHeight="1">
      <c r="A16" s="22">
        <f>IF(B16&lt;&gt;"",COUNTA($B$12:B16),"")</f>
        <v>5</v>
      </c>
      <c r="B16" s="121" t="s">
        <v>145</v>
      </c>
      <c r="C16" s="122">
        <v>2039198</v>
      </c>
      <c r="D16" s="122">
        <v>451355</v>
      </c>
      <c r="E16" s="122">
        <v>96350</v>
      </c>
      <c r="F16" s="122">
        <v>304522</v>
      </c>
      <c r="G16" s="122">
        <v>334710</v>
      </c>
      <c r="H16" s="122">
        <v>46944</v>
      </c>
      <c r="I16" s="122">
        <v>229845</v>
      </c>
      <c r="J16" s="122">
        <v>31714</v>
      </c>
      <c r="K16" s="122">
        <v>372855</v>
      </c>
      <c r="L16" s="122">
        <v>58769</v>
      </c>
      <c r="M16" s="122">
        <v>345911</v>
      </c>
    </row>
    <row r="17" spans="1:13" ht="11.45" customHeight="1">
      <c r="A17" s="22">
        <f>IF(B17&lt;&gt;"",COUNTA($B$12:B17),"")</f>
        <v>6</v>
      </c>
      <c r="B17" s="121" t="s">
        <v>146</v>
      </c>
      <c r="C17" s="122">
        <v>1104791</v>
      </c>
      <c r="D17" s="122">
        <v>220296</v>
      </c>
      <c r="E17" s="122">
        <v>3950</v>
      </c>
      <c r="F17" s="122">
        <v>164617</v>
      </c>
      <c r="G17" s="122">
        <v>177012</v>
      </c>
      <c r="H17" s="122">
        <v>3673</v>
      </c>
      <c r="I17" s="122">
        <v>132951</v>
      </c>
      <c r="J17" s="122">
        <v>143</v>
      </c>
      <c r="K17" s="122">
        <v>196246</v>
      </c>
      <c r="L17" s="122">
        <v>3159</v>
      </c>
      <c r="M17" s="122">
        <v>213670</v>
      </c>
    </row>
    <row r="18" spans="1:13" s="126" customFormat="1" ht="20.100000000000001" customHeight="1">
      <c r="A18" s="23">
        <f>IF(B18&lt;&gt;"",COUNTA($B$12:B18),"")</f>
        <v>7</v>
      </c>
      <c r="B18" s="124" t="s">
        <v>147</v>
      </c>
      <c r="C18" s="125">
        <v>3516747</v>
      </c>
      <c r="D18" s="125">
        <v>737698</v>
      </c>
      <c r="E18" s="125">
        <v>131953</v>
      </c>
      <c r="F18" s="125">
        <v>514284</v>
      </c>
      <c r="G18" s="125">
        <v>693868</v>
      </c>
      <c r="H18" s="125">
        <v>98656</v>
      </c>
      <c r="I18" s="125">
        <v>391045</v>
      </c>
      <c r="J18" s="125">
        <v>65770</v>
      </c>
      <c r="K18" s="125">
        <v>650983</v>
      </c>
      <c r="L18" s="125">
        <v>102829</v>
      </c>
      <c r="M18" s="125">
        <v>528870</v>
      </c>
    </row>
    <row r="19" spans="1:13" ht="23.1" customHeight="1">
      <c r="A19" s="22">
        <f>IF(B19&lt;&gt;"",COUNTA($B$12:B19),"")</f>
        <v>8</v>
      </c>
      <c r="B19" s="123" t="s">
        <v>148</v>
      </c>
      <c r="C19" s="122">
        <v>669729</v>
      </c>
      <c r="D19" s="122">
        <v>92847</v>
      </c>
      <c r="E19" s="122">
        <v>2020</v>
      </c>
      <c r="F19" s="122">
        <v>98539</v>
      </c>
      <c r="G19" s="122">
        <v>91732</v>
      </c>
      <c r="H19" s="122">
        <v>13033</v>
      </c>
      <c r="I19" s="122">
        <v>182606</v>
      </c>
      <c r="J19" s="122">
        <v>22520</v>
      </c>
      <c r="K19" s="122">
        <v>97799</v>
      </c>
      <c r="L19" s="122">
        <v>19872</v>
      </c>
      <c r="M19" s="122">
        <v>106207</v>
      </c>
    </row>
    <row r="20" spans="1:13" ht="11.45" customHeight="1">
      <c r="A20" s="22">
        <f>IF(B20&lt;&gt;"",COUNTA($B$12:B20),"")</f>
        <v>9</v>
      </c>
      <c r="B20" s="121" t="s">
        <v>149</v>
      </c>
      <c r="C20" s="122">
        <v>397152</v>
      </c>
      <c r="D20" s="122">
        <v>57273</v>
      </c>
      <c r="E20" s="122">
        <v>1480</v>
      </c>
      <c r="F20" s="122">
        <v>62069</v>
      </c>
      <c r="G20" s="122">
        <v>71616</v>
      </c>
      <c r="H20" s="122">
        <v>9590</v>
      </c>
      <c r="I20" s="122">
        <v>64456</v>
      </c>
      <c r="J20" s="122">
        <v>16590</v>
      </c>
      <c r="K20" s="122">
        <v>72523</v>
      </c>
      <c r="L20" s="122">
        <v>12370</v>
      </c>
      <c r="M20" s="122">
        <v>69214</v>
      </c>
    </row>
    <row r="21" spans="1:13" ht="11.45" customHeight="1">
      <c r="A21" s="22">
        <f>IF(B21&lt;&gt;"",COUNTA($B$12:B21),"")</f>
        <v>10</v>
      </c>
      <c r="B21" s="121" t="s">
        <v>150</v>
      </c>
      <c r="C21" s="122">
        <v>124</v>
      </c>
      <c r="D21" s="122">
        <v>66</v>
      </c>
      <c r="E21" s="122">
        <v>0</v>
      </c>
      <c r="F21" s="122">
        <v>0</v>
      </c>
      <c r="G21" s="122">
        <v>56</v>
      </c>
      <c r="H21" s="122">
        <v>0</v>
      </c>
      <c r="I21" s="122">
        <v>0</v>
      </c>
      <c r="J21" s="122">
        <v>0</v>
      </c>
      <c r="K21" s="122">
        <v>0</v>
      </c>
      <c r="L21" s="122">
        <v>0</v>
      </c>
      <c r="M21" s="122">
        <v>2</v>
      </c>
    </row>
    <row r="22" spans="1:13" ht="11.45" customHeight="1">
      <c r="A22" s="22">
        <f>IF(B22&lt;&gt;"",COUNTA($B$12:B22),"")</f>
        <v>11</v>
      </c>
      <c r="B22" s="121" t="s">
        <v>151</v>
      </c>
      <c r="C22" s="122">
        <v>82586</v>
      </c>
      <c r="D22" s="122">
        <v>14097</v>
      </c>
      <c r="E22" s="122">
        <v>5508</v>
      </c>
      <c r="F22" s="122">
        <v>4471</v>
      </c>
      <c r="G22" s="122">
        <v>39676</v>
      </c>
      <c r="H22" s="122">
        <v>1677</v>
      </c>
      <c r="I22" s="122">
        <v>1442</v>
      </c>
      <c r="J22" s="122">
        <v>30</v>
      </c>
      <c r="K22" s="122">
        <v>20259</v>
      </c>
      <c r="L22" s="122">
        <v>25</v>
      </c>
      <c r="M22" s="122">
        <v>2641</v>
      </c>
    </row>
    <row r="23" spans="1:13" ht="11.45" customHeight="1">
      <c r="A23" s="22">
        <f>IF(B23&lt;&gt;"",COUNTA($B$12:B23),"")</f>
        <v>12</v>
      </c>
      <c r="B23" s="121" t="s">
        <v>146</v>
      </c>
      <c r="C23" s="122">
        <v>8330</v>
      </c>
      <c r="D23" s="122">
        <v>1492</v>
      </c>
      <c r="E23" s="122">
        <v>0</v>
      </c>
      <c r="F23" s="122">
        <v>1962</v>
      </c>
      <c r="G23" s="122">
        <v>929</v>
      </c>
      <c r="H23" s="122">
        <v>0</v>
      </c>
      <c r="I23" s="122">
        <v>188</v>
      </c>
      <c r="J23" s="122">
        <v>70</v>
      </c>
      <c r="K23" s="122">
        <v>918</v>
      </c>
      <c r="L23" s="122">
        <v>0</v>
      </c>
      <c r="M23" s="122">
        <v>2841</v>
      </c>
    </row>
    <row r="24" spans="1:13" s="126" customFormat="1" ht="20.100000000000001" customHeight="1">
      <c r="A24" s="23">
        <f>IF(B24&lt;&gt;"",COUNTA($B$12:B24),"")</f>
        <v>13</v>
      </c>
      <c r="B24" s="124" t="s">
        <v>152</v>
      </c>
      <c r="C24" s="125">
        <v>744109</v>
      </c>
      <c r="D24" s="125">
        <v>105518</v>
      </c>
      <c r="E24" s="125">
        <v>7528</v>
      </c>
      <c r="F24" s="125">
        <v>101048</v>
      </c>
      <c r="G24" s="125">
        <v>130535</v>
      </c>
      <c r="H24" s="125">
        <v>14710</v>
      </c>
      <c r="I24" s="125">
        <v>183860</v>
      </c>
      <c r="J24" s="125">
        <v>22480</v>
      </c>
      <c r="K24" s="125">
        <v>117140</v>
      </c>
      <c r="L24" s="125">
        <v>19898</v>
      </c>
      <c r="M24" s="125">
        <v>106008</v>
      </c>
    </row>
    <row r="25" spans="1:13" s="126" customFormat="1" ht="20.100000000000001" customHeight="1">
      <c r="A25" s="23">
        <f>IF(B25&lt;&gt;"",COUNTA($B$12:B25),"")</f>
        <v>14</v>
      </c>
      <c r="B25" s="124" t="s">
        <v>153</v>
      </c>
      <c r="C25" s="125">
        <v>4260856</v>
      </c>
      <c r="D25" s="125">
        <v>843216</v>
      </c>
      <c r="E25" s="125">
        <v>139481</v>
      </c>
      <c r="F25" s="125">
        <v>615331</v>
      </c>
      <c r="G25" s="125">
        <v>824403</v>
      </c>
      <c r="H25" s="125">
        <v>113366</v>
      </c>
      <c r="I25" s="125">
        <v>574905</v>
      </c>
      <c r="J25" s="125">
        <v>88250</v>
      </c>
      <c r="K25" s="125">
        <v>768123</v>
      </c>
      <c r="L25" s="125">
        <v>122727</v>
      </c>
      <c r="M25" s="125">
        <v>634878</v>
      </c>
    </row>
    <row r="26" spans="1:13" ht="11.45" customHeight="1">
      <c r="A26" s="22">
        <f>IF(B26&lt;&gt;"",COUNTA($B$12:B26),"")</f>
        <v>15</v>
      </c>
      <c r="B26" s="121" t="s">
        <v>154</v>
      </c>
      <c r="C26" s="122">
        <v>1027420</v>
      </c>
      <c r="D26" s="122">
        <v>200521</v>
      </c>
      <c r="E26" s="122">
        <v>59985</v>
      </c>
      <c r="F26" s="122">
        <v>174093</v>
      </c>
      <c r="G26" s="122">
        <v>177218</v>
      </c>
      <c r="H26" s="122">
        <v>44244</v>
      </c>
      <c r="I26" s="122">
        <v>123664</v>
      </c>
      <c r="J26" s="122">
        <v>36159</v>
      </c>
      <c r="K26" s="122">
        <v>182035</v>
      </c>
      <c r="L26" s="122">
        <v>56100</v>
      </c>
      <c r="M26" s="122">
        <v>169889</v>
      </c>
    </row>
    <row r="27" spans="1:13" ht="11.45" customHeight="1">
      <c r="A27" s="22">
        <f>IF(B27&lt;&gt;"",COUNTA($B$12:B27),"")</f>
        <v>16</v>
      </c>
      <c r="B27" s="121" t="s">
        <v>155</v>
      </c>
      <c r="C27" s="122">
        <v>379897</v>
      </c>
      <c r="D27" s="122">
        <v>72936</v>
      </c>
      <c r="E27" s="122">
        <v>20562</v>
      </c>
      <c r="F27" s="122">
        <v>68449</v>
      </c>
      <c r="G27" s="122">
        <v>60500</v>
      </c>
      <c r="H27" s="122">
        <v>16290</v>
      </c>
      <c r="I27" s="122">
        <v>48874</v>
      </c>
      <c r="J27" s="122">
        <v>11642</v>
      </c>
      <c r="K27" s="122">
        <v>62533</v>
      </c>
      <c r="L27" s="122">
        <v>18409</v>
      </c>
      <c r="M27" s="122">
        <v>66606</v>
      </c>
    </row>
    <row r="28" spans="1:13" ht="11.45" customHeight="1">
      <c r="A28" s="22">
        <f>IF(B28&lt;&gt;"",COUNTA($B$12:B28),"")</f>
        <v>17</v>
      </c>
      <c r="B28" s="121" t="s">
        <v>171</v>
      </c>
      <c r="C28" s="122">
        <v>376094</v>
      </c>
      <c r="D28" s="122">
        <v>70848</v>
      </c>
      <c r="E28" s="122">
        <v>20551</v>
      </c>
      <c r="F28" s="122">
        <v>65085</v>
      </c>
      <c r="G28" s="122">
        <v>66184</v>
      </c>
      <c r="H28" s="122">
        <v>15002</v>
      </c>
      <c r="I28" s="122">
        <v>42827</v>
      </c>
      <c r="J28" s="122">
        <v>13148</v>
      </c>
      <c r="K28" s="122">
        <v>69621</v>
      </c>
      <c r="L28" s="122">
        <v>25783</v>
      </c>
      <c r="M28" s="122">
        <v>61529</v>
      </c>
    </row>
    <row r="29" spans="1:13" ht="11.45" customHeight="1">
      <c r="A29" s="22">
        <f>IF(B29&lt;&gt;"",COUNTA($B$12:B29),"")</f>
        <v>18</v>
      </c>
      <c r="B29" s="121" t="s">
        <v>172</v>
      </c>
      <c r="C29" s="122">
        <v>163947</v>
      </c>
      <c r="D29" s="122">
        <v>34681</v>
      </c>
      <c r="E29" s="122">
        <v>10069</v>
      </c>
      <c r="F29" s="122">
        <v>24487</v>
      </c>
      <c r="G29" s="122">
        <v>29643</v>
      </c>
      <c r="H29" s="122">
        <v>7209</v>
      </c>
      <c r="I29" s="122">
        <v>19158</v>
      </c>
      <c r="J29" s="122">
        <v>6020</v>
      </c>
      <c r="K29" s="122">
        <v>28902</v>
      </c>
      <c r="L29" s="122">
        <v>5287</v>
      </c>
      <c r="M29" s="122">
        <v>27075</v>
      </c>
    </row>
    <row r="30" spans="1:13" ht="11.45" customHeight="1">
      <c r="A30" s="22">
        <f>IF(B30&lt;&gt;"",COUNTA($B$12:B30),"")</f>
        <v>19</v>
      </c>
      <c r="B30" s="121" t="s">
        <v>61</v>
      </c>
      <c r="C30" s="122">
        <v>781288</v>
      </c>
      <c r="D30" s="122">
        <v>174983</v>
      </c>
      <c r="E30" s="122">
        <v>39452</v>
      </c>
      <c r="F30" s="122">
        <v>112772</v>
      </c>
      <c r="G30" s="122">
        <v>140821</v>
      </c>
      <c r="H30" s="122">
        <v>31861</v>
      </c>
      <c r="I30" s="122">
        <v>84880</v>
      </c>
      <c r="J30" s="122">
        <v>11612</v>
      </c>
      <c r="K30" s="122">
        <v>161829</v>
      </c>
      <c r="L30" s="122">
        <v>29058</v>
      </c>
      <c r="M30" s="122">
        <v>106004</v>
      </c>
    </row>
    <row r="31" spans="1:13" ht="23.1" customHeight="1">
      <c r="A31" s="22">
        <f>IF(B31&lt;&gt;"",COUNTA($B$12:B31),"")</f>
        <v>20</v>
      </c>
      <c r="B31" s="123" t="s">
        <v>920</v>
      </c>
      <c r="C31" s="122">
        <v>433605</v>
      </c>
      <c r="D31" s="122">
        <v>111315</v>
      </c>
      <c r="E31" s="122">
        <v>35882</v>
      </c>
      <c r="F31" s="122">
        <v>54414</v>
      </c>
      <c r="G31" s="122">
        <v>66984</v>
      </c>
      <c r="H31" s="122">
        <v>9426</v>
      </c>
      <c r="I31" s="122">
        <v>47089</v>
      </c>
      <c r="J31" s="122">
        <v>9728</v>
      </c>
      <c r="K31" s="122">
        <v>95056</v>
      </c>
      <c r="L31" s="122">
        <v>8074</v>
      </c>
      <c r="M31" s="122">
        <v>58748</v>
      </c>
    </row>
    <row r="32" spans="1:13" ht="23.1" customHeight="1">
      <c r="A32" s="22">
        <f>IF(B32&lt;&gt;"",COUNTA($B$12:B32),"")</f>
        <v>21</v>
      </c>
      <c r="B32" s="123" t="s">
        <v>921</v>
      </c>
      <c r="C32" s="122">
        <v>684860</v>
      </c>
      <c r="D32" s="122">
        <v>140010</v>
      </c>
      <c r="E32" s="122">
        <v>10378</v>
      </c>
      <c r="F32" s="122">
        <v>105123</v>
      </c>
      <c r="G32" s="122">
        <v>119898</v>
      </c>
      <c r="H32" s="122">
        <v>598</v>
      </c>
      <c r="I32" s="122">
        <v>78911</v>
      </c>
      <c r="J32" s="122">
        <v>271</v>
      </c>
      <c r="K32" s="122">
        <v>129841</v>
      </c>
      <c r="L32" s="122">
        <v>10270</v>
      </c>
      <c r="M32" s="122">
        <v>111078</v>
      </c>
    </row>
    <row r="33" spans="1:13" ht="23.1" customHeight="1">
      <c r="A33" s="22">
        <f>IF(B33&lt;&gt;"",COUNTA($B$12:B33),"")</f>
        <v>22</v>
      </c>
      <c r="B33" s="123" t="s">
        <v>922</v>
      </c>
      <c r="C33" s="122">
        <v>214838</v>
      </c>
      <c r="D33" s="122">
        <v>29658</v>
      </c>
      <c r="E33" s="122">
        <v>404</v>
      </c>
      <c r="F33" s="122">
        <v>18005</v>
      </c>
      <c r="G33" s="122">
        <v>107527</v>
      </c>
      <c r="H33" s="122">
        <v>16</v>
      </c>
      <c r="I33" s="122">
        <v>14458</v>
      </c>
      <c r="J33" s="122">
        <v>74</v>
      </c>
      <c r="K33" s="122">
        <v>28472</v>
      </c>
      <c r="L33" s="122">
        <v>150</v>
      </c>
      <c r="M33" s="122">
        <v>16718</v>
      </c>
    </row>
    <row r="34" spans="1:13" ht="11.45" customHeight="1">
      <c r="A34" s="22">
        <f>IF(B34&lt;&gt;"",COUNTA($B$12:B34),"")</f>
        <v>23</v>
      </c>
      <c r="B34" s="121" t="s">
        <v>159</v>
      </c>
      <c r="C34" s="122">
        <v>204340</v>
      </c>
      <c r="D34" s="122">
        <v>67957</v>
      </c>
      <c r="E34" s="122">
        <v>14522</v>
      </c>
      <c r="F34" s="122">
        <v>23863</v>
      </c>
      <c r="G34" s="122">
        <v>26686</v>
      </c>
      <c r="H34" s="122">
        <v>3746</v>
      </c>
      <c r="I34" s="122">
        <v>14523</v>
      </c>
      <c r="J34" s="122">
        <v>2168</v>
      </c>
      <c r="K34" s="122">
        <v>46248</v>
      </c>
      <c r="L34" s="122">
        <v>4810</v>
      </c>
      <c r="M34" s="122">
        <v>25062</v>
      </c>
    </row>
    <row r="35" spans="1:13" ht="11.45" customHeight="1">
      <c r="A35" s="22">
        <f>IF(B35&lt;&gt;"",COUNTA($B$12:B35),"")</f>
        <v>24</v>
      </c>
      <c r="B35" s="121" t="s">
        <v>160</v>
      </c>
      <c r="C35" s="122">
        <v>1671045</v>
      </c>
      <c r="D35" s="122">
        <v>341435</v>
      </c>
      <c r="E35" s="122">
        <v>18260</v>
      </c>
      <c r="F35" s="122">
        <v>256110</v>
      </c>
      <c r="G35" s="122">
        <v>293223</v>
      </c>
      <c r="H35" s="122">
        <v>23419</v>
      </c>
      <c r="I35" s="122">
        <v>193399</v>
      </c>
      <c r="J35" s="122">
        <v>10816</v>
      </c>
      <c r="K35" s="122">
        <v>295908</v>
      </c>
      <c r="L35" s="122">
        <v>17074</v>
      </c>
      <c r="M35" s="122">
        <v>290970</v>
      </c>
    </row>
    <row r="36" spans="1:13" ht="11.45" customHeight="1">
      <c r="A36" s="22">
        <f>IF(B36&lt;&gt;"",COUNTA($B$12:B36),"")</f>
        <v>25</v>
      </c>
      <c r="B36" s="121" t="s">
        <v>146</v>
      </c>
      <c r="C36" s="122">
        <v>1104791</v>
      </c>
      <c r="D36" s="122">
        <v>220296</v>
      </c>
      <c r="E36" s="122">
        <v>3950</v>
      </c>
      <c r="F36" s="122">
        <v>164617</v>
      </c>
      <c r="G36" s="122">
        <v>177012</v>
      </c>
      <c r="H36" s="122">
        <v>3673</v>
      </c>
      <c r="I36" s="122">
        <v>132951</v>
      </c>
      <c r="J36" s="122">
        <v>143</v>
      </c>
      <c r="K36" s="122">
        <v>196246</v>
      </c>
      <c r="L36" s="122">
        <v>3159</v>
      </c>
      <c r="M36" s="122">
        <v>213670</v>
      </c>
    </row>
    <row r="37" spans="1:13" s="126" customFormat="1" ht="20.100000000000001" customHeight="1">
      <c r="A37" s="23">
        <f>IF(B37&lt;&gt;"",COUNTA($B$12:B37),"")</f>
        <v>26</v>
      </c>
      <c r="B37" s="124" t="s">
        <v>161</v>
      </c>
      <c r="C37" s="125">
        <v>3912605</v>
      </c>
      <c r="D37" s="125">
        <v>845583</v>
      </c>
      <c r="E37" s="125">
        <v>174932</v>
      </c>
      <c r="F37" s="125">
        <v>579763</v>
      </c>
      <c r="G37" s="125">
        <v>755344</v>
      </c>
      <c r="H37" s="125">
        <v>109637</v>
      </c>
      <c r="I37" s="125">
        <v>423971</v>
      </c>
      <c r="J37" s="125">
        <v>70684</v>
      </c>
      <c r="K37" s="125">
        <v>743143</v>
      </c>
      <c r="L37" s="125">
        <v>122378</v>
      </c>
      <c r="M37" s="125">
        <v>564800</v>
      </c>
    </row>
    <row r="38" spans="1:13" ht="11.45" customHeight="1">
      <c r="A38" s="22">
        <f>IF(B38&lt;&gt;"",COUNTA($B$12:B38),"")</f>
        <v>27</v>
      </c>
      <c r="B38" s="121" t="s">
        <v>162</v>
      </c>
      <c r="C38" s="122">
        <v>431043</v>
      </c>
      <c r="D38" s="122">
        <v>70076</v>
      </c>
      <c r="E38" s="122">
        <v>6779</v>
      </c>
      <c r="F38" s="122">
        <v>60924</v>
      </c>
      <c r="G38" s="122">
        <v>74947</v>
      </c>
      <c r="H38" s="122">
        <v>7932</v>
      </c>
      <c r="I38" s="122">
        <v>93107</v>
      </c>
      <c r="J38" s="122">
        <v>18874</v>
      </c>
      <c r="K38" s="122">
        <v>61517</v>
      </c>
      <c r="L38" s="122">
        <v>9399</v>
      </c>
      <c r="M38" s="122">
        <v>70472</v>
      </c>
    </row>
    <row r="39" spans="1:13" ht="11.45" customHeight="1">
      <c r="A39" s="22">
        <f>IF(B39&lt;&gt;"",COUNTA($B$12:B39),"")</f>
        <v>28</v>
      </c>
      <c r="B39" s="121" t="s">
        <v>163</v>
      </c>
      <c r="C39" s="122">
        <v>0</v>
      </c>
      <c r="D39" s="122">
        <v>0</v>
      </c>
      <c r="E39" s="122">
        <v>0</v>
      </c>
      <c r="F39" s="122">
        <v>0</v>
      </c>
      <c r="G39" s="122">
        <v>0</v>
      </c>
      <c r="H39" s="122">
        <v>0</v>
      </c>
      <c r="I39" s="122">
        <v>0</v>
      </c>
      <c r="J39" s="122">
        <v>0</v>
      </c>
      <c r="K39" s="122">
        <v>0</v>
      </c>
      <c r="L39" s="122">
        <v>0</v>
      </c>
      <c r="M39" s="122">
        <v>0</v>
      </c>
    </row>
    <row r="40" spans="1:13" ht="11.45" customHeight="1">
      <c r="A40" s="22">
        <f>IF(B40&lt;&gt;"",COUNTA($B$12:B40),"")</f>
        <v>29</v>
      </c>
      <c r="B40" s="121" t="s">
        <v>164</v>
      </c>
      <c r="C40" s="122">
        <v>236851</v>
      </c>
      <c r="D40" s="122">
        <v>37473</v>
      </c>
      <c r="E40" s="122">
        <v>4665</v>
      </c>
      <c r="F40" s="122">
        <v>29788</v>
      </c>
      <c r="G40" s="122">
        <v>46050</v>
      </c>
      <c r="H40" s="122">
        <v>2980</v>
      </c>
      <c r="I40" s="122">
        <v>74286</v>
      </c>
      <c r="J40" s="122">
        <v>2130</v>
      </c>
      <c r="K40" s="122">
        <v>21316</v>
      </c>
      <c r="L40" s="122">
        <v>2022</v>
      </c>
      <c r="M40" s="122">
        <v>27939</v>
      </c>
    </row>
    <row r="41" spans="1:13" ht="11.45" customHeight="1">
      <c r="A41" s="22">
        <f>IF(B41&lt;&gt;"",COUNTA($B$12:B41),"")</f>
        <v>30</v>
      </c>
      <c r="B41" s="121" t="s">
        <v>146</v>
      </c>
      <c r="C41" s="122">
        <v>8330</v>
      </c>
      <c r="D41" s="122">
        <v>1492</v>
      </c>
      <c r="E41" s="122">
        <v>0</v>
      </c>
      <c r="F41" s="122">
        <v>1962</v>
      </c>
      <c r="G41" s="122">
        <v>929</v>
      </c>
      <c r="H41" s="122">
        <v>0</v>
      </c>
      <c r="I41" s="122">
        <v>188</v>
      </c>
      <c r="J41" s="122">
        <v>70</v>
      </c>
      <c r="K41" s="122">
        <v>918</v>
      </c>
      <c r="L41" s="122">
        <v>0</v>
      </c>
      <c r="M41" s="122">
        <v>2841</v>
      </c>
    </row>
    <row r="42" spans="1:13" s="126" customFormat="1" ht="20.100000000000001" customHeight="1">
      <c r="A42" s="23">
        <f>IF(B42&lt;&gt;"",COUNTA($B$12:B42),"")</f>
        <v>31</v>
      </c>
      <c r="B42" s="124" t="s">
        <v>165</v>
      </c>
      <c r="C42" s="125">
        <v>659564</v>
      </c>
      <c r="D42" s="125">
        <v>106057</v>
      </c>
      <c r="E42" s="125">
        <v>11444</v>
      </c>
      <c r="F42" s="125">
        <v>88751</v>
      </c>
      <c r="G42" s="125">
        <v>120068</v>
      </c>
      <c r="H42" s="125">
        <v>10911</v>
      </c>
      <c r="I42" s="125">
        <v>167205</v>
      </c>
      <c r="J42" s="125">
        <v>20934</v>
      </c>
      <c r="K42" s="125">
        <v>81914</v>
      </c>
      <c r="L42" s="125">
        <v>11421</v>
      </c>
      <c r="M42" s="125">
        <v>95569</v>
      </c>
    </row>
    <row r="43" spans="1:13" s="126" customFormat="1" ht="20.100000000000001" customHeight="1">
      <c r="A43" s="23">
        <f>IF(B43&lt;&gt;"",COUNTA($B$12:B43),"")</f>
        <v>32</v>
      </c>
      <c r="B43" s="124" t="s">
        <v>166</v>
      </c>
      <c r="C43" s="125">
        <v>4572169</v>
      </c>
      <c r="D43" s="125">
        <v>951641</v>
      </c>
      <c r="E43" s="125">
        <v>186377</v>
      </c>
      <c r="F43" s="125">
        <v>668514</v>
      </c>
      <c r="G43" s="125">
        <v>875412</v>
      </c>
      <c r="H43" s="125">
        <v>120548</v>
      </c>
      <c r="I43" s="125">
        <v>591176</v>
      </c>
      <c r="J43" s="125">
        <v>91618</v>
      </c>
      <c r="K43" s="125">
        <v>825057</v>
      </c>
      <c r="L43" s="125">
        <v>133799</v>
      </c>
      <c r="M43" s="125">
        <v>660369</v>
      </c>
    </row>
    <row r="44" spans="1:13" s="126" customFormat="1" ht="20.100000000000001" customHeight="1">
      <c r="A44" s="23">
        <f>IF(B44&lt;&gt;"",COUNTA($B$12:B44),"")</f>
        <v>33</v>
      </c>
      <c r="B44" s="124" t="s">
        <v>167</v>
      </c>
      <c r="C44" s="125">
        <v>311313</v>
      </c>
      <c r="D44" s="125">
        <v>108425</v>
      </c>
      <c r="E44" s="125">
        <v>46896</v>
      </c>
      <c r="F44" s="125">
        <v>53182</v>
      </c>
      <c r="G44" s="125">
        <v>51009</v>
      </c>
      <c r="H44" s="125">
        <v>7182</v>
      </c>
      <c r="I44" s="125">
        <v>16272</v>
      </c>
      <c r="J44" s="125">
        <v>3369</v>
      </c>
      <c r="K44" s="125">
        <v>56934</v>
      </c>
      <c r="L44" s="125">
        <v>11072</v>
      </c>
      <c r="M44" s="125">
        <v>25491</v>
      </c>
    </row>
    <row r="45" spans="1:13" s="129" customFormat="1" ht="24.95" customHeight="1">
      <c r="A45" s="22">
        <f>IF(B45&lt;&gt;"",COUNTA($B$12:B45),"")</f>
        <v>34</v>
      </c>
      <c r="B45" s="127" t="s">
        <v>923</v>
      </c>
      <c r="C45" s="128">
        <v>395858</v>
      </c>
      <c r="D45" s="128">
        <v>107886</v>
      </c>
      <c r="E45" s="128">
        <v>42979</v>
      </c>
      <c r="F45" s="128">
        <v>65479</v>
      </c>
      <c r="G45" s="128">
        <v>61476</v>
      </c>
      <c r="H45" s="128">
        <v>10981</v>
      </c>
      <c r="I45" s="128">
        <v>32927</v>
      </c>
      <c r="J45" s="128">
        <v>4915</v>
      </c>
      <c r="K45" s="128">
        <v>92160</v>
      </c>
      <c r="L45" s="128">
        <v>19548</v>
      </c>
      <c r="M45" s="128">
        <v>35930</v>
      </c>
    </row>
    <row r="46" spans="1:13" ht="27.95" customHeight="1">
      <c r="A46" s="22">
        <f>IF(B46&lt;&gt;"",COUNTA($B$12:B46),"")</f>
        <v>35</v>
      </c>
      <c r="B46" s="130" t="s">
        <v>952</v>
      </c>
      <c r="C46" s="122">
        <v>101640</v>
      </c>
      <c r="D46" s="122">
        <v>14066</v>
      </c>
      <c r="E46" s="122">
        <v>799</v>
      </c>
      <c r="F46" s="122">
        <v>9567</v>
      </c>
      <c r="G46" s="122">
        <v>16034</v>
      </c>
      <c r="H46" s="122">
        <v>9726</v>
      </c>
      <c r="I46" s="122">
        <v>21246</v>
      </c>
      <c r="J46" s="122">
        <v>1841</v>
      </c>
      <c r="K46" s="122">
        <v>23715</v>
      </c>
      <c r="L46" s="122">
        <v>0</v>
      </c>
      <c r="M46" s="122">
        <v>17013</v>
      </c>
    </row>
    <row r="47" spans="1:13" ht="22.5" customHeight="1">
      <c r="A47" s="22">
        <f>IF(B47&lt;&gt;"",COUNTA($B$12:B47),"")</f>
        <v>36</v>
      </c>
      <c r="B47" s="130" t="s">
        <v>951</v>
      </c>
      <c r="C47" s="122">
        <v>140868</v>
      </c>
      <c r="D47" s="122">
        <v>29013</v>
      </c>
      <c r="E47" s="122">
        <v>2982</v>
      </c>
      <c r="F47" s="122">
        <v>21804</v>
      </c>
      <c r="G47" s="122">
        <v>29774</v>
      </c>
      <c r="H47" s="122">
        <v>12957</v>
      </c>
      <c r="I47" s="122">
        <v>16306</v>
      </c>
      <c r="J47" s="122">
        <v>5058</v>
      </c>
      <c r="K47" s="122">
        <v>22724</v>
      </c>
      <c r="L47" s="122">
        <v>2494</v>
      </c>
      <c r="M47" s="122">
        <v>21247</v>
      </c>
    </row>
    <row r="48" spans="1:13" s="76" customFormat="1" ht="20.100000000000001" customHeight="1">
      <c r="A48" s="22" t="str">
        <f>IF(B48&lt;&gt;"",COUNTA($B$12:B48),"")</f>
        <v/>
      </c>
      <c r="B48" s="81"/>
      <c r="C48" s="212" t="s">
        <v>112</v>
      </c>
      <c r="D48" s="213"/>
      <c r="E48" s="213"/>
      <c r="F48" s="213"/>
      <c r="G48" s="213"/>
      <c r="H48" s="213"/>
      <c r="I48" s="213" t="s">
        <v>112</v>
      </c>
      <c r="J48" s="213"/>
      <c r="K48" s="213"/>
      <c r="L48" s="213"/>
      <c r="M48" s="213"/>
    </row>
    <row r="49" spans="1:13" ht="11.45" customHeight="1">
      <c r="A49" s="22">
        <f>IF(B49&lt;&gt;"",COUNTA($B$12:B49),"")</f>
        <v>37</v>
      </c>
      <c r="B49" s="121" t="s">
        <v>142</v>
      </c>
      <c r="C49" s="83">
        <v>730.42</v>
      </c>
      <c r="D49" s="131">
        <v>693.49</v>
      </c>
      <c r="E49" s="131">
        <v>407.78</v>
      </c>
      <c r="F49" s="131">
        <v>667.77</v>
      </c>
      <c r="G49" s="131">
        <v>720</v>
      </c>
      <c r="H49" s="131">
        <v>576.96</v>
      </c>
      <c r="I49" s="131">
        <v>738.08</v>
      </c>
      <c r="J49" s="131">
        <v>561.27</v>
      </c>
      <c r="K49" s="131">
        <v>744.6</v>
      </c>
      <c r="L49" s="131">
        <v>580.26</v>
      </c>
      <c r="M49" s="131">
        <v>828.93</v>
      </c>
    </row>
    <row r="50" spans="1:13" ht="11.45" customHeight="1">
      <c r="A50" s="22">
        <f>IF(B50&lt;&gt;"",COUNTA($B$12:B50),"")</f>
        <v>38</v>
      </c>
      <c r="B50" s="121" t="s">
        <v>143</v>
      </c>
      <c r="C50" s="131">
        <v>453.38</v>
      </c>
      <c r="D50" s="131">
        <v>479.71</v>
      </c>
      <c r="E50" s="131">
        <v>215.03</v>
      </c>
      <c r="F50" s="131">
        <v>433.25</v>
      </c>
      <c r="G50" s="131">
        <v>483.26</v>
      </c>
      <c r="H50" s="131">
        <v>337.12</v>
      </c>
      <c r="I50" s="131">
        <v>440.26</v>
      </c>
      <c r="J50" s="131">
        <v>183.41</v>
      </c>
      <c r="K50" s="131">
        <v>479.31</v>
      </c>
      <c r="L50" s="131">
        <v>218.04</v>
      </c>
      <c r="M50" s="131">
        <v>391.16</v>
      </c>
    </row>
    <row r="51" spans="1:13" ht="23.1" customHeight="1">
      <c r="A51" s="22">
        <f>IF(B51&lt;&gt;"",COUNTA($B$12:B51),"")</f>
        <v>39</v>
      </c>
      <c r="B51" s="123" t="s">
        <v>959</v>
      </c>
      <c r="C51" s="131">
        <v>781.74</v>
      </c>
      <c r="D51" s="131">
        <v>777.31</v>
      </c>
      <c r="E51" s="131">
        <v>0</v>
      </c>
      <c r="F51" s="131">
        <v>620.94000000000005</v>
      </c>
      <c r="G51" s="131">
        <v>1164.1600000000001</v>
      </c>
      <c r="H51" s="131">
        <v>0</v>
      </c>
      <c r="I51" s="131">
        <v>662.15</v>
      </c>
      <c r="J51" s="131">
        <v>0</v>
      </c>
      <c r="K51" s="131">
        <v>779.26</v>
      </c>
      <c r="L51" s="131">
        <v>0</v>
      </c>
      <c r="M51" s="131">
        <v>637.01</v>
      </c>
    </row>
    <row r="52" spans="1:13" ht="11.45" customHeight="1">
      <c r="A52" s="22">
        <f>IF(B52&lt;&gt;"",COUNTA($B$12:B52),"")</f>
        <v>40</v>
      </c>
      <c r="B52" s="121" t="s">
        <v>144</v>
      </c>
      <c r="C52" s="131">
        <v>13.12</v>
      </c>
      <c r="D52" s="131">
        <v>12.39</v>
      </c>
      <c r="E52" s="131">
        <v>1.06</v>
      </c>
      <c r="F52" s="131">
        <v>7.63</v>
      </c>
      <c r="G52" s="131">
        <v>13.86</v>
      </c>
      <c r="H52" s="131">
        <v>21.02</v>
      </c>
      <c r="I52" s="131">
        <v>21.94</v>
      </c>
      <c r="J52" s="131">
        <v>52.38</v>
      </c>
      <c r="K52" s="131">
        <v>11.96</v>
      </c>
      <c r="L52" s="131">
        <v>2.13</v>
      </c>
      <c r="M52" s="131">
        <v>13.59</v>
      </c>
    </row>
    <row r="53" spans="1:13" ht="11.45" customHeight="1">
      <c r="A53" s="22">
        <f>IF(B53&lt;&gt;"",COUNTA($B$12:B53),"")</f>
        <v>41</v>
      </c>
      <c r="B53" s="121" t="s">
        <v>145</v>
      </c>
      <c r="C53" s="131">
        <v>1562.49</v>
      </c>
      <c r="D53" s="131">
        <v>1748.71</v>
      </c>
      <c r="E53" s="131">
        <v>1519.72</v>
      </c>
      <c r="F53" s="131">
        <v>1406.87</v>
      </c>
      <c r="G53" s="131">
        <v>1486.54</v>
      </c>
      <c r="H53" s="131">
        <v>792.58</v>
      </c>
      <c r="I53" s="131">
        <v>1455.27</v>
      </c>
      <c r="J53" s="131">
        <v>739.15</v>
      </c>
      <c r="K53" s="131">
        <v>1583.87</v>
      </c>
      <c r="L53" s="131">
        <v>996.24</v>
      </c>
      <c r="M53" s="131">
        <v>1631.48</v>
      </c>
    </row>
    <row r="54" spans="1:13" ht="11.45" customHeight="1">
      <c r="A54" s="22">
        <f>IF(B54&lt;&gt;"",COUNTA($B$12:B54),"")</f>
        <v>42</v>
      </c>
      <c r="B54" s="121" t="s">
        <v>146</v>
      </c>
      <c r="C54" s="131">
        <v>846.52</v>
      </c>
      <c r="D54" s="131">
        <v>853.51</v>
      </c>
      <c r="E54" s="131">
        <v>62.31</v>
      </c>
      <c r="F54" s="131">
        <v>760.52</v>
      </c>
      <c r="G54" s="131">
        <v>786.16</v>
      </c>
      <c r="H54" s="131">
        <v>62.02</v>
      </c>
      <c r="I54" s="131">
        <v>841.78</v>
      </c>
      <c r="J54" s="131">
        <v>3.33</v>
      </c>
      <c r="K54" s="131">
        <v>833.65</v>
      </c>
      <c r="L54" s="131">
        <v>53.54</v>
      </c>
      <c r="M54" s="131">
        <v>1007.77</v>
      </c>
    </row>
    <row r="55" spans="1:13" s="126" customFormat="1" ht="20.100000000000001" customHeight="1">
      <c r="A55" s="23">
        <f>IF(B55&lt;&gt;"",COUNTA($B$12:B55),"")</f>
        <v>43</v>
      </c>
      <c r="B55" s="124" t="s">
        <v>147</v>
      </c>
      <c r="C55" s="133">
        <v>2694.64</v>
      </c>
      <c r="D55" s="133">
        <v>2858.11</v>
      </c>
      <c r="E55" s="133">
        <v>2081.2800000000002</v>
      </c>
      <c r="F55" s="133">
        <v>2375.9499999999998</v>
      </c>
      <c r="G55" s="133">
        <v>3081.65</v>
      </c>
      <c r="H55" s="133">
        <v>1665.67</v>
      </c>
      <c r="I55" s="133">
        <v>2475.91</v>
      </c>
      <c r="J55" s="133">
        <v>1532.88</v>
      </c>
      <c r="K55" s="133">
        <v>2765.35</v>
      </c>
      <c r="L55" s="133">
        <v>1743.13</v>
      </c>
      <c r="M55" s="133">
        <v>2494.4</v>
      </c>
    </row>
    <row r="56" spans="1:13" ht="23.1" customHeight="1">
      <c r="A56" s="22">
        <f>IF(B56&lt;&gt;"",COUNTA($B$12:B56),"")</f>
        <v>44</v>
      </c>
      <c r="B56" s="123" t="s">
        <v>148</v>
      </c>
      <c r="C56" s="131">
        <v>513.16999999999996</v>
      </c>
      <c r="D56" s="131">
        <v>359.72</v>
      </c>
      <c r="E56" s="131">
        <v>31.86</v>
      </c>
      <c r="F56" s="131">
        <v>455.24</v>
      </c>
      <c r="G56" s="131">
        <v>407.4</v>
      </c>
      <c r="H56" s="131">
        <v>220.05</v>
      </c>
      <c r="I56" s="131">
        <v>1156.17</v>
      </c>
      <c r="J56" s="131">
        <v>524.88</v>
      </c>
      <c r="K56" s="131">
        <v>415.45</v>
      </c>
      <c r="L56" s="131">
        <v>336.87</v>
      </c>
      <c r="M56" s="131">
        <v>500.92</v>
      </c>
    </row>
    <row r="57" spans="1:13" ht="11.45" customHeight="1">
      <c r="A57" s="22">
        <f>IF(B57&lt;&gt;"",COUNTA($B$12:B57),"")</f>
        <v>45</v>
      </c>
      <c r="B57" s="121" t="s">
        <v>149</v>
      </c>
      <c r="C57" s="131">
        <v>304.31</v>
      </c>
      <c r="D57" s="131">
        <v>221.9</v>
      </c>
      <c r="E57" s="131">
        <v>23.35</v>
      </c>
      <c r="F57" s="131">
        <v>286.75</v>
      </c>
      <c r="G57" s="131">
        <v>318.06</v>
      </c>
      <c r="H57" s="131">
        <v>161.91</v>
      </c>
      <c r="I57" s="131">
        <v>408.11</v>
      </c>
      <c r="J57" s="131">
        <v>386.67</v>
      </c>
      <c r="K57" s="131">
        <v>308.08</v>
      </c>
      <c r="L57" s="131">
        <v>209.69</v>
      </c>
      <c r="M57" s="131">
        <v>326.44</v>
      </c>
    </row>
    <row r="58" spans="1:13" ht="11.45" customHeight="1">
      <c r="A58" s="22">
        <f>IF(B58&lt;&gt;"",COUNTA($B$12:B58),"")</f>
        <v>46</v>
      </c>
      <c r="B58" s="121" t="s">
        <v>150</v>
      </c>
      <c r="C58" s="131">
        <v>0.1</v>
      </c>
      <c r="D58" s="131">
        <v>0.26</v>
      </c>
      <c r="E58" s="131">
        <v>0</v>
      </c>
      <c r="F58" s="131">
        <v>0</v>
      </c>
      <c r="G58" s="131">
        <v>0.25</v>
      </c>
      <c r="H58" s="131">
        <v>0</v>
      </c>
      <c r="I58" s="131">
        <v>0</v>
      </c>
      <c r="J58" s="131">
        <v>0</v>
      </c>
      <c r="K58" s="131">
        <v>0</v>
      </c>
      <c r="L58" s="131">
        <v>0</v>
      </c>
      <c r="M58" s="131">
        <v>0.01</v>
      </c>
    </row>
    <row r="59" spans="1:13" ht="11.45" customHeight="1">
      <c r="A59" s="22">
        <f>IF(B59&lt;&gt;"",COUNTA($B$12:B59),"")</f>
        <v>47</v>
      </c>
      <c r="B59" s="121" t="s">
        <v>151</v>
      </c>
      <c r="C59" s="131">
        <v>63.28</v>
      </c>
      <c r="D59" s="131">
        <v>54.62</v>
      </c>
      <c r="E59" s="131">
        <v>86.88</v>
      </c>
      <c r="F59" s="131">
        <v>20.65</v>
      </c>
      <c r="G59" s="131">
        <v>176.21</v>
      </c>
      <c r="H59" s="131">
        <v>28.31</v>
      </c>
      <c r="I59" s="131">
        <v>9.1300000000000008</v>
      </c>
      <c r="J59" s="131">
        <v>0.69</v>
      </c>
      <c r="K59" s="131">
        <v>86.06</v>
      </c>
      <c r="L59" s="131">
        <v>0.43</v>
      </c>
      <c r="M59" s="131">
        <v>12.46</v>
      </c>
    </row>
    <row r="60" spans="1:13" ht="11.45" customHeight="1">
      <c r="A60" s="22">
        <f>IF(B60&lt;&gt;"",COUNTA($B$12:B60),"")</f>
        <v>48</v>
      </c>
      <c r="B60" s="121" t="s">
        <v>146</v>
      </c>
      <c r="C60" s="131">
        <v>6.38</v>
      </c>
      <c r="D60" s="131">
        <v>5.78</v>
      </c>
      <c r="E60" s="131">
        <v>0</v>
      </c>
      <c r="F60" s="131">
        <v>9.06</v>
      </c>
      <c r="G60" s="131">
        <v>4.12</v>
      </c>
      <c r="H60" s="131">
        <v>0</v>
      </c>
      <c r="I60" s="131">
        <v>1.19</v>
      </c>
      <c r="J60" s="131">
        <v>1.64</v>
      </c>
      <c r="K60" s="131">
        <v>3.9</v>
      </c>
      <c r="L60" s="131">
        <v>0</v>
      </c>
      <c r="M60" s="131">
        <v>13.4</v>
      </c>
    </row>
    <row r="61" spans="1:13" s="126" customFormat="1" ht="20.100000000000001" customHeight="1">
      <c r="A61" s="23">
        <f>IF(B61&lt;&gt;"",COUNTA($B$12:B61),"")</f>
        <v>49</v>
      </c>
      <c r="B61" s="124" t="s">
        <v>152</v>
      </c>
      <c r="C61" s="133">
        <v>570.16</v>
      </c>
      <c r="D61" s="133">
        <v>408.82</v>
      </c>
      <c r="E61" s="133">
        <v>118.74</v>
      </c>
      <c r="F61" s="133">
        <v>466.83</v>
      </c>
      <c r="G61" s="133">
        <v>579.74</v>
      </c>
      <c r="H61" s="133">
        <v>248.37</v>
      </c>
      <c r="I61" s="133">
        <v>1164.1099999999999</v>
      </c>
      <c r="J61" s="133">
        <v>523.92999999999995</v>
      </c>
      <c r="K61" s="133">
        <v>497.6</v>
      </c>
      <c r="L61" s="133">
        <v>337.3</v>
      </c>
      <c r="M61" s="133">
        <v>499.99</v>
      </c>
    </row>
    <row r="62" spans="1:13" s="126" customFormat="1" ht="20.100000000000001" customHeight="1">
      <c r="A62" s="23">
        <f>IF(B62&lt;&gt;"",COUNTA($B$12:B62),"")</f>
        <v>50</v>
      </c>
      <c r="B62" s="124" t="s">
        <v>153</v>
      </c>
      <c r="C62" s="133">
        <v>3264.79</v>
      </c>
      <c r="D62" s="133">
        <v>3266.92</v>
      </c>
      <c r="E62" s="133">
        <v>2200.02</v>
      </c>
      <c r="F62" s="133">
        <v>2842.78</v>
      </c>
      <c r="G62" s="133">
        <v>3661.39</v>
      </c>
      <c r="H62" s="133">
        <v>1914.03</v>
      </c>
      <c r="I62" s="133">
        <v>3640.02</v>
      </c>
      <c r="J62" s="133">
        <v>2056.81</v>
      </c>
      <c r="K62" s="133">
        <v>3262.96</v>
      </c>
      <c r="L62" s="133">
        <v>2080.4299999999998</v>
      </c>
      <c r="M62" s="133">
        <v>2994.38</v>
      </c>
    </row>
    <row r="63" spans="1:13" ht="11.45" customHeight="1">
      <c r="A63" s="22">
        <f>IF(B63&lt;&gt;"",COUNTA($B$12:B63),"")</f>
        <v>51</v>
      </c>
      <c r="B63" s="121" t="s">
        <v>154</v>
      </c>
      <c r="C63" s="131">
        <v>787.24</v>
      </c>
      <c r="D63" s="131">
        <v>776.89</v>
      </c>
      <c r="E63" s="131">
        <v>946.13</v>
      </c>
      <c r="F63" s="131">
        <v>804.3</v>
      </c>
      <c r="G63" s="131">
        <v>787.07</v>
      </c>
      <c r="H63" s="131">
        <v>747.01</v>
      </c>
      <c r="I63" s="131">
        <v>782.98</v>
      </c>
      <c r="J63" s="131">
        <v>842.74</v>
      </c>
      <c r="K63" s="131">
        <v>773.28</v>
      </c>
      <c r="L63" s="131">
        <v>950.99</v>
      </c>
      <c r="M63" s="131">
        <v>801.28</v>
      </c>
    </row>
    <row r="64" spans="1:13" ht="11.45" customHeight="1">
      <c r="A64" s="22">
        <f>IF(B64&lt;&gt;"",COUNTA($B$12:B64),"")</f>
        <v>52</v>
      </c>
      <c r="B64" s="121" t="s">
        <v>155</v>
      </c>
      <c r="C64" s="131">
        <v>291.08999999999997</v>
      </c>
      <c r="D64" s="131">
        <v>282.58</v>
      </c>
      <c r="E64" s="131">
        <v>324.33</v>
      </c>
      <c r="F64" s="131">
        <v>316.23</v>
      </c>
      <c r="G64" s="131">
        <v>268.7</v>
      </c>
      <c r="H64" s="131">
        <v>275.02999999999997</v>
      </c>
      <c r="I64" s="131">
        <v>309.45</v>
      </c>
      <c r="J64" s="131">
        <v>271.33999999999997</v>
      </c>
      <c r="K64" s="131">
        <v>265.64</v>
      </c>
      <c r="L64" s="131">
        <v>312.06</v>
      </c>
      <c r="M64" s="131">
        <v>314.14</v>
      </c>
    </row>
    <row r="65" spans="1:13" ht="11.45" customHeight="1">
      <c r="A65" s="22">
        <f>IF(B65&lt;&gt;"",COUNTA($B$12:B65),"")</f>
        <v>53</v>
      </c>
      <c r="B65" s="121" t="s">
        <v>171</v>
      </c>
      <c r="C65" s="131">
        <v>288.17</v>
      </c>
      <c r="D65" s="131">
        <v>274.49</v>
      </c>
      <c r="E65" s="131">
        <v>324.14</v>
      </c>
      <c r="F65" s="131">
        <v>300.69</v>
      </c>
      <c r="G65" s="131">
        <v>293.94</v>
      </c>
      <c r="H65" s="131">
        <v>253.29</v>
      </c>
      <c r="I65" s="131">
        <v>271.16000000000003</v>
      </c>
      <c r="J65" s="131">
        <v>306.43</v>
      </c>
      <c r="K65" s="131">
        <v>295.75</v>
      </c>
      <c r="L65" s="131">
        <v>437.07</v>
      </c>
      <c r="M65" s="131">
        <v>290.2</v>
      </c>
    </row>
    <row r="66" spans="1:13" ht="11.45" customHeight="1">
      <c r="A66" s="22">
        <f>IF(B66&lt;&gt;"",COUNTA($B$12:B66),"")</f>
        <v>54</v>
      </c>
      <c r="B66" s="121" t="s">
        <v>172</v>
      </c>
      <c r="C66" s="131">
        <v>125.62</v>
      </c>
      <c r="D66" s="131">
        <v>134.37</v>
      </c>
      <c r="E66" s="131">
        <v>158.82</v>
      </c>
      <c r="F66" s="131">
        <v>113.13</v>
      </c>
      <c r="G66" s="131">
        <v>131.65</v>
      </c>
      <c r="H66" s="131">
        <v>121.71</v>
      </c>
      <c r="I66" s="131">
        <v>121.3</v>
      </c>
      <c r="J66" s="131">
        <v>140.31</v>
      </c>
      <c r="K66" s="131">
        <v>122.78</v>
      </c>
      <c r="L66" s="131">
        <v>89.63</v>
      </c>
      <c r="M66" s="131">
        <v>127.7</v>
      </c>
    </row>
    <row r="67" spans="1:13" ht="11.45" customHeight="1">
      <c r="A67" s="22">
        <f>IF(B67&lt;&gt;"",COUNTA($B$12:B67),"")</f>
        <v>55</v>
      </c>
      <c r="B67" s="121" t="s">
        <v>61</v>
      </c>
      <c r="C67" s="131">
        <v>598.65</v>
      </c>
      <c r="D67" s="131">
        <v>677.95</v>
      </c>
      <c r="E67" s="131">
        <v>622.26</v>
      </c>
      <c r="F67" s="131">
        <v>521</v>
      </c>
      <c r="G67" s="131">
        <v>625.41999999999996</v>
      </c>
      <c r="H67" s="131">
        <v>537.91999999999996</v>
      </c>
      <c r="I67" s="131">
        <v>537.41999999999996</v>
      </c>
      <c r="J67" s="131">
        <v>270.64999999999998</v>
      </c>
      <c r="K67" s="131">
        <v>687.45</v>
      </c>
      <c r="L67" s="131">
        <v>492.58</v>
      </c>
      <c r="M67" s="131">
        <v>499.96</v>
      </c>
    </row>
    <row r="68" spans="1:13" ht="23.1" customHeight="1">
      <c r="A68" s="22">
        <f>IF(B68&lt;&gt;"",COUNTA($B$12:B68),"")</f>
        <v>56</v>
      </c>
      <c r="B68" s="123" t="s">
        <v>920</v>
      </c>
      <c r="C68" s="131">
        <v>332.24</v>
      </c>
      <c r="D68" s="131">
        <v>431.28</v>
      </c>
      <c r="E68" s="131">
        <v>565.97</v>
      </c>
      <c r="F68" s="131">
        <v>251.39</v>
      </c>
      <c r="G68" s="131">
        <v>297.49</v>
      </c>
      <c r="H68" s="131">
        <v>159.13999999999999</v>
      </c>
      <c r="I68" s="131">
        <v>298.14</v>
      </c>
      <c r="J68" s="131">
        <v>226.72</v>
      </c>
      <c r="K68" s="131">
        <v>403.79</v>
      </c>
      <c r="L68" s="131">
        <v>136.87</v>
      </c>
      <c r="M68" s="131">
        <v>277.08</v>
      </c>
    </row>
    <row r="69" spans="1:13" ht="23.1" customHeight="1">
      <c r="A69" s="22">
        <f>IF(B69&lt;&gt;"",COUNTA($B$12:B69),"")</f>
        <v>57</v>
      </c>
      <c r="B69" s="123" t="s">
        <v>921</v>
      </c>
      <c r="C69" s="131">
        <v>524.76</v>
      </c>
      <c r="D69" s="131">
        <v>542.45000000000005</v>
      </c>
      <c r="E69" s="131">
        <v>163.69</v>
      </c>
      <c r="F69" s="131">
        <v>485.66</v>
      </c>
      <c r="G69" s="131">
        <v>532.5</v>
      </c>
      <c r="H69" s="131">
        <v>10.1</v>
      </c>
      <c r="I69" s="131">
        <v>499.63</v>
      </c>
      <c r="J69" s="131">
        <v>6.32</v>
      </c>
      <c r="K69" s="131">
        <v>551.55999999999995</v>
      </c>
      <c r="L69" s="131">
        <v>174.1</v>
      </c>
      <c r="M69" s="131">
        <v>523.89</v>
      </c>
    </row>
    <row r="70" spans="1:13" ht="23.1" customHeight="1">
      <c r="A70" s="22">
        <f>IF(B70&lt;&gt;"",COUNTA($B$12:B70),"")</f>
        <v>58</v>
      </c>
      <c r="B70" s="123" t="s">
        <v>922</v>
      </c>
      <c r="C70" s="131">
        <v>164.62</v>
      </c>
      <c r="D70" s="131">
        <v>114.91</v>
      </c>
      <c r="E70" s="131">
        <v>6.37</v>
      </c>
      <c r="F70" s="131">
        <v>83.18</v>
      </c>
      <c r="G70" s="131">
        <v>477.56</v>
      </c>
      <c r="H70" s="131">
        <v>0.28000000000000003</v>
      </c>
      <c r="I70" s="131">
        <v>91.54</v>
      </c>
      <c r="J70" s="131">
        <v>1.71</v>
      </c>
      <c r="K70" s="131">
        <v>120.95</v>
      </c>
      <c r="L70" s="131">
        <v>2.5499999999999998</v>
      </c>
      <c r="M70" s="131">
        <v>78.849999999999994</v>
      </c>
    </row>
    <row r="71" spans="1:13" ht="11.45" customHeight="1">
      <c r="A71" s="22">
        <f>IF(B71&lt;&gt;"",COUNTA($B$12:B71),"")</f>
        <v>59</v>
      </c>
      <c r="B71" s="121" t="s">
        <v>159</v>
      </c>
      <c r="C71" s="131">
        <v>156.57</v>
      </c>
      <c r="D71" s="131">
        <v>263.29000000000002</v>
      </c>
      <c r="E71" s="131">
        <v>229.06</v>
      </c>
      <c r="F71" s="131">
        <v>110.25</v>
      </c>
      <c r="G71" s="131">
        <v>118.52</v>
      </c>
      <c r="H71" s="131">
        <v>63.25</v>
      </c>
      <c r="I71" s="131">
        <v>91.95</v>
      </c>
      <c r="J71" s="131">
        <v>50.52</v>
      </c>
      <c r="K71" s="131">
        <v>196.46</v>
      </c>
      <c r="L71" s="131">
        <v>81.540000000000006</v>
      </c>
      <c r="M71" s="131">
        <v>118.21</v>
      </c>
    </row>
    <row r="72" spans="1:13" ht="11.45" customHeight="1">
      <c r="A72" s="22">
        <f>IF(B72&lt;&gt;"",COUNTA($B$12:B72),"")</f>
        <v>60</v>
      </c>
      <c r="B72" s="121" t="s">
        <v>160</v>
      </c>
      <c r="C72" s="131">
        <v>1280.4000000000001</v>
      </c>
      <c r="D72" s="131">
        <v>1322.84</v>
      </c>
      <c r="E72" s="131">
        <v>288.01</v>
      </c>
      <c r="F72" s="131">
        <v>1183.21</v>
      </c>
      <c r="G72" s="131">
        <v>1302.28</v>
      </c>
      <c r="H72" s="131">
        <v>395.39</v>
      </c>
      <c r="I72" s="131">
        <v>1224.51</v>
      </c>
      <c r="J72" s="131">
        <v>252.09</v>
      </c>
      <c r="K72" s="131">
        <v>1257</v>
      </c>
      <c r="L72" s="131">
        <v>289.43</v>
      </c>
      <c r="M72" s="131">
        <v>1372.35</v>
      </c>
    </row>
    <row r="73" spans="1:13" ht="11.45" customHeight="1">
      <c r="A73" s="22">
        <f>IF(B73&lt;&gt;"",COUNTA($B$12:B73),"")</f>
        <v>61</v>
      </c>
      <c r="B73" s="121" t="s">
        <v>146</v>
      </c>
      <c r="C73" s="131">
        <v>846.52</v>
      </c>
      <c r="D73" s="131">
        <v>853.51</v>
      </c>
      <c r="E73" s="131">
        <v>62.31</v>
      </c>
      <c r="F73" s="131">
        <v>760.52</v>
      </c>
      <c r="G73" s="131">
        <v>786.16</v>
      </c>
      <c r="H73" s="131">
        <v>62.02</v>
      </c>
      <c r="I73" s="131">
        <v>841.78</v>
      </c>
      <c r="J73" s="131">
        <v>3.33</v>
      </c>
      <c r="K73" s="131">
        <v>833.65</v>
      </c>
      <c r="L73" s="131">
        <v>53.54</v>
      </c>
      <c r="M73" s="131">
        <v>1007.77</v>
      </c>
    </row>
    <row r="74" spans="1:13" s="126" customFormat="1" ht="20.100000000000001" customHeight="1">
      <c r="A74" s="23">
        <f>IF(B74&lt;&gt;"",COUNTA($B$12:B74),"")</f>
        <v>62</v>
      </c>
      <c r="B74" s="124" t="s">
        <v>161</v>
      </c>
      <c r="C74" s="133">
        <v>2997.95</v>
      </c>
      <c r="D74" s="133">
        <v>3276.1</v>
      </c>
      <c r="E74" s="133">
        <v>2759.18</v>
      </c>
      <c r="F74" s="133">
        <v>2678.46</v>
      </c>
      <c r="G74" s="133">
        <v>3354.68</v>
      </c>
      <c r="H74" s="133">
        <v>1851.07</v>
      </c>
      <c r="I74" s="133">
        <v>2684.38</v>
      </c>
      <c r="J74" s="133">
        <v>1647.42</v>
      </c>
      <c r="K74" s="133">
        <v>3156.84</v>
      </c>
      <c r="L74" s="133">
        <v>2074.5100000000002</v>
      </c>
      <c r="M74" s="133">
        <v>2663.86</v>
      </c>
    </row>
    <row r="75" spans="1:13" ht="11.45" customHeight="1">
      <c r="A75" s="22">
        <f>IF(B75&lt;&gt;"",COUNTA($B$12:B75),"")</f>
        <v>63</v>
      </c>
      <c r="B75" s="121" t="s">
        <v>162</v>
      </c>
      <c r="C75" s="131">
        <v>330.28</v>
      </c>
      <c r="D75" s="131">
        <v>271.5</v>
      </c>
      <c r="E75" s="131">
        <v>106.92</v>
      </c>
      <c r="F75" s="131">
        <v>281.47000000000003</v>
      </c>
      <c r="G75" s="131">
        <v>332.86</v>
      </c>
      <c r="H75" s="131">
        <v>133.91</v>
      </c>
      <c r="I75" s="131">
        <v>589.51</v>
      </c>
      <c r="J75" s="131">
        <v>439.89</v>
      </c>
      <c r="K75" s="131">
        <v>261.32</v>
      </c>
      <c r="L75" s="131">
        <v>159.34</v>
      </c>
      <c r="M75" s="131">
        <v>332.38</v>
      </c>
    </row>
    <row r="76" spans="1:13" ht="11.45" customHeight="1">
      <c r="A76" s="22">
        <f>IF(B76&lt;&gt;"",COUNTA($B$12:B76),"")</f>
        <v>64</v>
      </c>
      <c r="B76" s="121" t="s">
        <v>163</v>
      </c>
      <c r="C76" s="131">
        <v>0</v>
      </c>
      <c r="D76" s="131">
        <v>0</v>
      </c>
      <c r="E76" s="131">
        <v>0</v>
      </c>
      <c r="F76" s="131">
        <v>0</v>
      </c>
      <c r="G76" s="131">
        <v>0</v>
      </c>
      <c r="H76" s="131">
        <v>0</v>
      </c>
      <c r="I76" s="131">
        <v>0</v>
      </c>
      <c r="J76" s="131">
        <v>0</v>
      </c>
      <c r="K76" s="131">
        <v>0</v>
      </c>
      <c r="L76" s="131">
        <v>0</v>
      </c>
      <c r="M76" s="131">
        <v>0</v>
      </c>
    </row>
    <row r="77" spans="1:13" ht="11.45" customHeight="1">
      <c r="A77" s="22">
        <f>IF(B77&lt;&gt;"",COUNTA($B$12:B77),"")</f>
        <v>65</v>
      </c>
      <c r="B77" s="121" t="s">
        <v>164</v>
      </c>
      <c r="C77" s="131">
        <v>181.48</v>
      </c>
      <c r="D77" s="131">
        <v>145.19</v>
      </c>
      <c r="E77" s="131">
        <v>73.59</v>
      </c>
      <c r="F77" s="131">
        <v>137.62</v>
      </c>
      <c r="G77" s="131">
        <v>204.52</v>
      </c>
      <c r="H77" s="131">
        <v>50.31</v>
      </c>
      <c r="I77" s="131">
        <v>470.34</v>
      </c>
      <c r="J77" s="131">
        <v>49.65</v>
      </c>
      <c r="K77" s="131">
        <v>90.55</v>
      </c>
      <c r="L77" s="131">
        <v>34.28</v>
      </c>
      <c r="M77" s="131">
        <v>131.77000000000001</v>
      </c>
    </row>
    <row r="78" spans="1:13" ht="11.45" customHeight="1">
      <c r="A78" s="22">
        <f>IF(B78&lt;&gt;"",COUNTA($B$12:B78),"")</f>
        <v>66</v>
      </c>
      <c r="B78" s="121" t="s">
        <v>146</v>
      </c>
      <c r="C78" s="131">
        <v>6.38</v>
      </c>
      <c r="D78" s="131">
        <v>5.78</v>
      </c>
      <c r="E78" s="131">
        <v>0</v>
      </c>
      <c r="F78" s="131">
        <v>9.06</v>
      </c>
      <c r="G78" s="131">
        <v>4.12</v>
      </c>
      <c r="H78" s="131">
        <v>0</v>
      </c>
      <c r="I78" s="131">
        <v>1.19</v>
      </c>
      <c r="J78" s="131">
        <v>1.64</v>
      </c>
      <c r="K78" s="131">
        <v>3.9</v>
      </c>
      <c r="L78" s="131">
        <v>0</v>
      </c>
      <c r="M78" s="131">
        <v>13.4</v>
      </c>
    </row>
    <row r="79" spans="1:13" s="126" customFormat="1" ht="20.100000000000001" customHeight="1">
      <c r="A79" s="23">
        <f>IF(B79&lt;&gt;"",COUNTA($B$12:B79),"")</f>
        <v>67</v>
      </c>
      <c r="B79" s="124" t="s">
        <v>165</v>
      </c>
      <c r="C79" s="133">
        <v>505.38</v>
      </c>
      <c r="D79" s="133">
        <v>410.9</v>
      </c>
      <c r="E79" s="133">
        <v>180.51</v>
      </c>
      <c r="F79" s="133">
        <v>410.02</v>
      </c>
      <c r="G79" s="133">
        <v>533.25</v>
      </c>
      <c r="H79" s="133">
        <v>184.22</v>
      </c>
      <c r="I79" s="133">
        <v>1058.6600000000001</v>
      </c>
      <c r="J79" s="133">
        <v>487.91</v>
      </c>
      <c r="K79" s="133">
        <v>347.97</v>
      </c>
      <c r="L79" s="133">
        <v>193.61</v>
      </c>
      <c r="M79" s="133">
        <v>450.75</v>
      </c>
    </row>
    <row r="80" spans="1:13" s="126" customFormat="1" ht="20.100000000000001" customHeight="1">
      <c r="A80" s="23">
        <f>IF(B80&lt;&gt;"",COUNTA($B$12:B80),"")</f>
        <v>68</v>
      </c>
      <c r="B80" s="124" t="s">
        <v>166</v>
      </c>
      <c r="C80" s="133">
        <v>3503.33</v>
      </c>
      <c r="D80" s="133">
        <v>3687</v>
      </c>
      <c r="E80" s="133">
        <v>2939.7</v>
      </c>
      <c r="F80" s="133">
        <v>3088.48</v>
      </c>
      <c r="G80" s="133">
        <v>3887.94</v>
      </c>
      <c r="H80" s="133">
        <v>2035.29</v>
      </c>
      <c r="I80" s="133">
        <v>3743.04</v>
      </c>
      <c r="J80" s="133">
        <v>2135.33</v>
      </c>
      <c r="K80" s="133">
        <v>3504.81</v>
      </c>
      <c r="L80" s="133">
        <v>2268.13</v>
      </c>
      <c r="M80" s="133">
        <v>3114.61</v>
      </c>
    </row>
    <row r="81" spans="1:13" s="126" customFormat="1" ht="20.100000000000001" customHeight="1">
      <c r="A81" s="23">
        <f>IF(B81&lt;&gt;"",COUNTA($B$12:B81),"")</f>
        <v>69</v>
      </c>
      <c r="B81" s="124" t="s">
        <v>167</v>
      </c>
      <c r="C81" s="133">
        <v>238.54</v>
      </c>
      <c r="D81" s="133">
        <v>420.08</v>
      </c>
      <c r="E81" s="133">
        <v>739.68</v>
      </c>
      <c r="F81" s="133">
        <v>245.7</v>
      </c>
      <c r="G81" s="133">
        <v>226.55</v>
      </c>
      <c r="H81" s="133">
        <v>121.26</v>
      </c>
      <c r="I81" s="133">
        <v>103.02</v>
      </c>
      <c r="J81" s="133">
        <v>78.52</v>
      </c>
      <c r="K81" s="133">
        <v>241.85</v>
      </c>
      <c r="L81" s="133">
        <v>187.69</v>
      </c>
      <c r="M81" s="133">
        <v>120.23</v>
      </c>
    </row>
    <row r="82" spans="1:13" s="129" customFormat="1" ht="24.95" customHeight="1">
      <c r="A82" s="22">
        <f>IF(B82&lt;&gt;"",COUNTA($B$12:B82),"")</f>
        <v>70</v>
      </c>
      <c r="B82" s="127" t="s">
        <v>923</v>
      </c>
      <c r="C82" s="132">
        <v>303.32</v>
      </c>
      <c r="D82" s="132">
        <v>417.99</v>
      </c>
      <c r="E82" s="132">
        <v>677.9</v>
      </c>
      <c r="F82" s="132">
        <v>302.51</v>
      </c>
      <c r="G82" s="132">
        <v>273.02999999999997</v>
      </c>
      <c r="H82" s="132">
        <v>185.41</v>
      </c>
      <c r="I82" s="132">
        <v>208.48</v>
      </c>
      <c r="J82" s="132">
        <v>114.54</v>
      </c>
      <c r="K82" s="132">
        <v>391.49</v>
      </c>
      <c r="L82" s="132">
        <v>331.38</v>
      </c>
      <c r="M82" s="132">
        <v>169.46</v>
      </c>
    </row>
    <row r="83" spans="1:13" ht="27.95" customHeight="1">
      <c r="A83" s="22">
        <f>IF(B83&lt;&gt;"",COUNTA($B$12:B83),"")</f>
        <v>71</v>
      </c>
      <c r="B83" s="130" t="s">
        <v>952</v>
      </c>
      <c r="C83" s="131">
        <v>77.88</v>
      </c>
      <c r="D83" s="131">
        <v>54.5</v>
      </c>
      <c r="E83" s="131">
        <v>12.61</v>
      </c>
      <c r="F83" s="131">
        <v>44.2</v>
      </c>
      <c r="G83" s="131">
        <v>71.209999999999994</v>
      </c>
      <c r="H83" s="131">
        <v>164.22</v>
      </c>
      <c r="I83" s="131">
        <v>134.52000000000001</v>
      </c>
      <c r="J83" s="131">
        <v>42.91</v>
      </c>
      <c r="K83" s="131">
        <v>100.74</v>
      </c>
      <c r="L83" s="131">
        <v>0</v>
      </c>
      <c r="M83" s="131">
        <v>80.239999999999995</v>
      </c>
    </row>
    <row r="84" spans="1:13" ht="22.5" customHeight="1">
      <c r="A84" s="22">
        <f>IF(B84&lt;&gt;"",COUNTA($B$12:B84),"")</f>
        <v>72</v>
      </c>
      <c r="B84" s="130" t="s">
        <v>951</v>
      </c>
      <c r="C84" s="131">
        <v>107.94</v>
      </c>
      <c r="D84" s="131">
        <v>112.41</v>
      </c>
      <c r="E84" s="131">
        <v>47.03</v>
      </c>
      <c r="F84" s="131">
        <v>100.73</v>
      </c>
      <c r="G84" s="131">
        <v>132.22999999999999</v>
      </c>
      <c r="H84" s="131">
        <v>218.75</v>
      </c>
      <c r="I84" s="131">
        <v>103.24</v>
      </c>
      <c r="J84" s="131">
        <v>117.89</v>
      </c>
      <c r="K84" s="131">
        <v>96.53</v>
      </c>
      <c r="L84" s="131">
        <v>42.27</v>
      </c>
      <c r="M84" s="131">
        <v>100.21</v>
      </c>
    </row>
    <row r="85" spans="1:13" s="136" customFormat="1" ht="11.45" customHeight="1">
      <c r="A85" s="140"/>
      <c r="B85" s="134"/>
      <c r="C85" s="134"/>
      <c r="D85" s="135"/>
      <c r="F85" s="137"/>
      <c r="G85" s="115"/>
      <c r="H85" s="115"/>
      <c r="I85" s="115"/>
      <c r="J85" s="115"/>
      <c r="K85" s="115"/>
      <c r="L85" s="115"/>
      <c r="M85" s="115"/>
    </row>
    <row r="86" spans="1:13" s="136" customFormat="1" ht="11.45" customHeight="1">
      <c r="A86" s="140"/>
      <c r="B86" s="134"/>
      <c r="C86" s="134"/>
      <c r="D86" s="135"/>
      <c r="F86" s="137"/>
      <c r="G86" s="115"/>
      <c r="H86" s="115"/>
      <c r="I86" s="115"/>
      <c r="J86" s="115"/>
      <c r="K86" s="115"/>
      <c r="L86" s="115"/>
      <c r="M86" s="115"/>
    </row>
    <row r="87" spans="1:13" s="136" customFormat="1" ht="11.45" customHeight="1">
      <c r="A87" s="140"/>
      <c r="B87" s="134"/>
      <c r="C87" s="134"/>
      <c r="D87" s="135"/>
      <c r="F87" s="137"/>
      <c r="G87" s="115"/>
      <c r="H87" s="115"/>
      <c r="I87" s="115"/>
      <c r="J87" s="115"/>
      <c r="K87" s="115"/>
      <c r="L87" s="115"/>
      <c r="M87" s="115"/>
    </row>
    <row r="88" spans="1:13" s="136" customFormat="1" ht="11.45" customHeight="1">
      <c r="A88" s="140"/>
      <c r="B88" s="134"/>
      <c r="C88" s="134"/>
      <c r="D88" s="135"/>
      <c r="F88" s="137"/>
      <c r="G88" s="115"/>
      <c r="H88" s="115"/>
      <c r="I88" s="115"/>
      <c r="J88" s="115"/>
      <c r="K88" s="115"/>
      <c r="L88" s="115"/>
      <c r="M88" s="115"/>
    </row>
    <row r="89" spans="1:13" s="136" customFormat="1" ht="11.45" customHeight="1">
      <c r="A89" s="140"/>
      <c r="B89" s="134"/>
      <c r="C89" s="134"/>
      <c r="D89" s="135"/>
      <c r="F89" s="137"/>
      <c r="G89" s="115"/>
      <c r="H89" s="115"/>
      <c r="I89" s="115"/>
      <c r="J89" s="115"/>
      <c r="K89" s="115"/>
      <c r="L89" s="115"/>
      <c r="M89" s="115"/>
    </row>
    <row r="90" spans="1:13" s="136" customFormat="1" ht="11.45" customHeight="1">
      <c r="A90" s="140"/>
      <c r="B90" s="134"/>
      <c r="C90" s="134"/>
      <c r="D90" s="135"/>
      <c r="F90" s="137"/>
      <c r="G90" s="115"/>
      <c r="H90" s="115"/>
      <c r="I90" s="115"/>
      <c r="J90" s="115"/>
      <c r="K90" s="115"/>
      <c r="L90" s="115"/>
      <c r="M90" s="115"/>
    </row>
    <row r="91" spans="1:13" s="136" customFormat="1" ht="11.45" customHeight="1">
      <c r="A91" s="140"/>
      <c r="B91" s="134"/>
      <c r="C91" s="134"/>
      <c r="D91" s="135"/>
      <c r="F91" s="137"/>
      <c r="G91" s="115"/>
      <c r="H91" s="115"/>
      <c r="I91" s="115"/>
      <c r="J91" s="115"/>
      <c r="K91" s="115"/>
      <c r="L91" s="115"/>
      <c r="M91" s="115"/>
    </row>
    <row r="92" spans="1:13" s="136" customFormat="1" ht="11.45" customHeight="1">
      <c r="A92" s="140"/>
      <c r="B92" s="134"/>
      <c r="C92" s="134"/>
      <c r="D92" s="135"/>
      <c r="F92" s="137"/>
      <c r="G92" s="115"/>
      <c r="H92" s="115"/>
      <c r="I92" s="115"/>
      <c r="J92" s="115"/>
      <c r="K92" s="115"/>
      <c r="L92" s="115"/>
      <c r="M92" s="115"/>
    </row>
    <row r="93" spans="1:13" s="136" customFormat="1" ht="11.45" customHeight="1">
      <c r="A93" s="140"/>
      <c r="B93" s="134"/>
      <c r="C93" s="134"/>
      <c r="D93" s="135"/>
      <c r="F93" s="137"/>
      <c r="G93" s="115"/>
      <c r="H93" s="115"/>
      <c r="I93" s="115"/>
      <c r="J93" s="115"/>
      <c r="K93" s="115"/>
      <c r="L93" s="115"/>
      <c r="M93" s="115"/>
    </row>
    <row r="94" spans="1:13" s="136" customFormat="1" ht="11.45" customHeight="1">
      <c r="A94" s="140"/>
      <c r="B94" s="134"/>
      <c r="C94" s="134"/>
      <c r="D94" s="135"/>
      <c r="F94" s="137"/>
      <c r="G94" s="115"/>
      <c r="H94" s="115"/>
      <c r="I94" s="115"/>
      <c r="J94" s="115"/>
      <c r="K94" s="115"/>
      <c r="L94" s="115"/>
      <c r="M94" s="115"/>
    </row>
    <row r="95" spans="1:13" s="136" customFormat="1" ht="11.45" customHeight="1">
      <c r="A95" s="140"/>
      <c r="B95" s="134"/>
      <c r="C95" s="134"/>
      <c r="D95" s="135"/>
      <c r="F95" s="137"/>
      <c r="G95" s="115"/>
      <c r="H95" s="115"/>
      <c r="I95" s="115"/>
      <c r="J95" s="115"/>
      <c r="K95" s="115"/>
      <c r="L95" s="115"/>
      <c r="M95" s="115"/>
    </row>
    <row r="96" spans="1:13" s="136" customFormat="1" ht="11.45" customHeight="1">
      <c r="A96" s="140"/>
      <c r="B96" s="134"/>
      <c r="C96" s="134"/>
      <c r="D96" s="135"/>
      <c r="F96" s="137"/>
      <c r="G96" s="115"/>
      <c r="H96" s="115"/>
      <c r="I96" s="115"/>
      <c r="J96" s="115"/>
      <c r="K96" s="115"/>
      <c r="L96" s="115"/>
      <c r="M96" s="115"/>
    </row>
    <row r="97" spans="1:13" s="136" customFormat="1" ht="11.45" customHeight="1">
      <c r="A97" s="141"/>
      <c r="B97" s="115"/>
      <c r="C97" s="115"/>
      <c r="D97" s="115"/>
      <c r="F97" s="137"/>
      <c r="G97" s="115"/>
      <c r="H97" s="115"/>
      <c r="I97" s="115"/>
      <c r="J97" s="115"/>
      <c r="K97" s="115"/>
      <c r="L97" s="115"/>
      <c r="M97" s="115"/>
    </row>
    <row r="98" spans="1:13" s="136" customFormat="1" ht="11.45" customHeight="1">
      <c r="A98" s="141"/>
      <c r="B98" s="115"/>
      <c r="C98" s="115"/>
      <c r="D98" s="115"/>
      <c r="F98" s="137"/>
      <c r="G98" s="115"/>
      <c r="H98" s="115"/>
      <c r="I98" s="115"/>
      <c r="J98" s="115"/>
      <c r="K98" s="115"/>
      <c r="L98" s="115"/>
      <c r="M98" s="115"/>
    </row>
    <row r="99" spans="1:13" s="136" customFormat="1" ht="11.45" customHeight="1">
      <c r="A99" s="141"/>
      <c r="B99" s="115"/>
      <c r="C99" s="115"/>
      <c r="D99" s="115"/>
      <c r="F99" s="137"/>
      <c r="G99" s="115"/>
      <c r="H99" s="115"/>
      <c r="I99" s="115"/>
      <c r="J99" s="115"/>
      <c r="K99" s="115"/>
      <c r="L99" s="115"/>
      <c r="M99" s="115"/>
    </row>
    <row r="100" spans="1:13" s="136" customFormat="1" ht="11.45" customHeight="1">
      <c r="A100" s="141"/>
      <c r="B100" s="115"/>
      <c r="C100" s="115"/>
      <c r="D100" s="115"/>
      <c r="F100" s="137"/>
      <c r="G100" s="115"/>
      <c r="H100" s="115"/>
      <c r="I100" s="115"/>
      <c r="J100" s="115"/>
      <c r="K100" s="115"/>
      <c r="L100" s="115"/>
      <c r="M100" s="115"/>
    </row>
    <row r="101" spans="1:13" s="136" customFormat="1" ht="11.45" customHeight="1">
      <c r="A101" s="141"/>
      <c r="B101" s="115"/>
      <c r="C101" s="115"/>
      <c r="D101" s="115"/>
      <c r="F101" s="137"/>
      <c r="G101" s="115"/>
      <c r="H101" s="115"/>
      <c r="I101" s="115"/>
      <c r="J101" s="115"/>
      <c r="K101" s="115"/>
      <c r="L101" s="115"/>
      <c r="M101" s="115"/>
    </row>
    <row r="102" spans="1:13" s="136" customFormat="1" ht="11.45" customHeight="1">
      <c r="A102" s="141"/>
      <c r="B102" s="115"/>
      <c r="C102" s="115"/>
      <c r="D102" s="115"/>
      <c r="F102" s="137"/>
      <c r="G102" s="115"/>
      <c r="H102" s="115"/>
      <c r="I102" s="115"/>
      <c r="J102" s="115"/>
      <c r="K102" s="115"/>
      <c r="L102" s="115"/>
      <c r="M102" s="115"/>
    </row>
    <row r="103" spans="1:13" s="136" customFormat="1" ht="11.45" customHeight="1">
      <c r="A103" s="141"/>
      <c r="B103" s="115"/>
      <c r="C103" s="115"/>
      <c r="D103" s="115"/>
      <c r="F103" s="137"/>
      <c r="G103" s="115"/>
      <c r="H103" s="115"/>
      <c r="I103" s="115"/>
      <c r="J103" s="115"/>
      <c r="K103" s="115"/>
      <c r="L103" s="115"/>
      <c r="M103" s="115"/>
    </row>
    <row r="104" spans="1:13" s="136" customFormat="1" ht="11.45" customHeight="1">
      <c r="A104" s="141"/>
      <c r="B104" s="115"/>
      <c r="C104" s="115"/>
      <c r="D104" s="115"/>
      <c r="F104" s="137"/>
      <c r="G104" s="115"/>
      <c r="H104" s="115"/>
      <c r="I104" s="115"/>
      <c r="J104" s="115"/>
      <c r="K104" s="115"/>
      <c r="L104" s="115"/>
      <c r="M104" s="115"/>
    </row>
    <row r="105" spans="1:13" s="136" customFormat="1" ht="11.45" customHeight="1">
      <c r="A105" s="141"/>
      <c r="B105" s="115"/>
      <c r="C105" s="115"/>
      <c r="D105" s="115"/>
      <c r="F105" s="137"/>
      <c r="G105" s="115"/>
      <c r="H105" s="115"/>
      <c r="I105" s="115"/>
      <c r="J105" s="115"/>
      <c r="K105" s="115"/>
      <c r="L105" s="115"/>
      <c r="M105" s="115"/>
    </row>
    <row r="106" spans="1:13" s="136" customFormat="1" ht="11.45" customHeight="1">
      <c r="A106" s="141"/>
      <c r="B106" s="115"/>
      <c r="C106" s="115"/>
      <c r="D106" s="115"/>
      <c r="F106" s="137"/>
      <c r="G106" s="115"/>
      <c r="H106" s="115"/>
      <c r="I106" s="115"/>
      <c r="J106" s="115"/>
      <c r="K106" s="115"/>
      <c r="L106" s="115"/>
      <c r="M106" s="115"/>
    </row>
    <row r="107" spans="1:13" s="136" customFormat="1" ht="11.45" customHeight="1">
      <c r="A107" s="141"/>
      <c r="B107" s="115"/>
      <c r="C107" s="115"/>
      <c r="D107" s="115"/>
      <c r="F107" s="137"/>
      <c r="G107" s="115"/>
      <c r="H107" s="115"/>
      <c r="I107" s="115"/>
      <c r="J107" s="115"/>
      <c r="K107" s="115"/>
      <c r="L107" s="115"/>
      <c r="M107" s="115"/>
    </row>
    <row r="108" spans="1:13" s="136" customFormat="1" ht="11.45" customHeight="1">
      <c r="A108" s="141"/>
      <c r="B108" s="115"/>
      <c r="C108" s="115"/>
      <c r="D108" s="115"/>
      <c r="F108" s="137"/>
      <c r="G108" s="115"/>
      <c r="H108" s="115"/>
      <c r="I108" s="115"/>
      <c r="J108" s="115"/>
      <c r="K108" s="115"/>
      <c r="L108" s="115"/>
      <c r="M108" s="115"/>
    </row>
    <row r="109" spans="1:13" s="136" customFormat="1" ht="11.45" customHeight="1">
      <c r="A109" s="141"/>
      <c r="B109" s="115"/>
      <c r="C109" s="115"/>
      <c r="D109" s="115"/>
      <c r="F109" s="137"/>
      <c r="G109" s="115"/>
      <c r="H109" s="115"/>
      <c r="I109" s="115"/>
      <c r="J109" s="115"/>
      <c r="K109" s="115"/>
      <c r="L109" s="115"/>
      <c r="M109" s="115"/>
    </row>
    <row r="110" spans="1:13" s="136" customFormat="1" ht="11.45" customHeight="1">
      <c r="A110" s="141"/>
      <c r="B110" s="115"/>
      <c r="C110" s="115"/>
      <c r="D110" s="115"/>
      <c r="F110" s="137"/>
      <c r="G110" s="115"/>
      <c r="H110" s="115"/>
      <c r="I110" s="115"/>
      <c r="J110" s="115"/>
      <c r="K110" s="115"/>
      <c r="L110" s="115"/>
      <c r="M110" s="115"/>
    </row>
    <row r="111" spans="1:13" s="136" customFormat="1" ht="11.45" customHeight="1">
      <c r="A111" s="141"/>
      <c r="B111" s="115"/>
      <c r="C111" s="115"/>
      <c r="D111" s="115"/>
      <c r="F111" s="137"/>
      <c r="G111" s="115"/>
      <c r="H111" s="115"/>
      <c r="I111" s="115"/>
      <c r="J111" s="115"/>
      <c r="K111" s="115"/>
      <c r="L111" s="115"/>
      <c r="M111" s="115"/>
    </row>
    <row r="112" spans="1:13" s="136" customFormat="1" ht="11.45" customHeight="1">
      <c r="A112" s="141"/>
      <c r="B112" s="115"/>
      <c r="C112" s="115"/>
      <c r="D112" s="115"/>
      <c r="F112" s="137"/>
      <c r="G112" s="115"/>
      <c r="H112" s="115"/>
      <c r="I112" s="115"/>
      <c r="J112" s="115"/>
      <c r="K112" s="115"/>
      <c r="L112" s="115"/>
      <c r="M112" s="115"/>
    </row>
    <row r="113" spans="1:13" s="136" customFormat="1" ht="11.45" customHeight="1">
      <c r="A113" s="141"/>
      <c r="B113" s="115"/>
      <c r="C113" s="115"/>
      <c r="D113" s="115"/>
      <c r="F113" s="137"/>
      <c r="G113" s="115"/>
      <c r="H113" s="115"/>
      <c r="I113" s="115"/>
      <c r="J113" s="115"/>
      <c r="K113" s="115"/>
      <c r="L113" s="115"/>
      <c r="M113" s="115"/>
    </row>
    <row r="114" spans="1:13" s="136" customFormat="1" ht="11.45" customHeight="1">
      <c r="A114" s="141"/>
      <c r="B114" s="115"/>
      <c r="C114" s="115"/>
      <c r="D114" s="115"/>
      <c r="F114" s="137"/>
      <c r="G114" s="115"/>
      <c r="H114" s="115"/>
      <c r="I114" s="115"/>
      <c r="J114" s="115"/>
      <c r="K114" s="115"/>
      <c r="L114" s="115"/>
      <c r="M114" s="115"/>
    </row>
    <row r="115" spans="1:13" s="136" customFormat="1" ht="11.45" customHeight="1">
      <c r="A115" s="141"/>
      <c r="B115" s="115"/>
      <c r="C115" s="115"/>
      <c r="D115" s="115"/>
      <c r="F115" s="137"/>
      <c r="G115" s="115"/>
      <c r="H115" s="115"/>
      <c r="I115" s="115"/>
      <c r="J115" s="115"/>
      <c r="K115" s="115"/>
      <c r="L115" s="115"/>
      <c r="M115" s="115"/>
    </row>
    <row r="116" spans="1:13" s="136" customFormat="1" ht="11.45" customHeight="1">
      <c r="A116" s="141"/>
      <c r="B116" s="115"/>
      <c r="C116" s="115"/>
      <c r="D116" s="115"/>
      <c r="F116" s="137"/>
      <c r="G116" s="115"/>
      <c r="H116" s="115"/>
      <c r="I116" s="115"/>
      <c r="J116" s="115"/>
      <c r="K116" s="115"/>
      <c r="L116" s="115"/>
      <c r="M116" s="115"/>
    </row>
    <row r="117" spans="1:13" s="136" customFormat="1" ht="11.45" customHeight="1">
      <c r="A117" s="141"/>
      <c r="B117" s="115"/>
      <c r="C117" s="115"/>
      <c r="D117" s="115"/>
      <c r="F117" s="137"/>
      <c r="G117" s="115"/>
      <c r="H117" s="115"/>
      <c r="I117" s="115"/>
      <c r="J117" s="115"/>
      <c r="K117" s="115"/>
      <c r="L117" s="115"/>
      <c r="M117" s="115"/>
    </row>
    <row r="118" spans="1:13" s="136" customFormat="1" ht="11.45" customHeight="1">
      <c r="A118" s="141"/>
      <c r="B118" s="115"/>
      <c r="C118" s="115"/>
      <c r="D118" s="115"/>
      <c r="F118" s="137"/>
      <c r="G118" s="115"/>
      <c r="H118" s="115"/>
      <c r="I118" s="115"/>
      <c r="J118" s="115"/>
      <c r="K118" s="115"/>
      <c r="L118" s="115"/>
      <c r="M118" s="115"/>
    </row>
    <row r="119" spans="1:13" s="136" customFormat="1" ht="11.45" customHeight="1">
      <c r="A119" s="141"/>
      <c r="B119" s="115"/>
      <c r="C119" s="115"/>
      <c r="D119" s="115"/>
      <c r="F119" s="137"/>
      <c r="G119" s="115"/>
      <c r="H119" s="115"/>
      <c r="I119" s="115"/>
      <c r="J119" s="115"/>
      <c r="K119" s="115"/>
      <c r="L119" s="115"/>
      <c r="M119" s="115"/>
    </row>
    <row r="120" spans="1:13" s="136" customFormat="1" ht="11.45" customHeight="1">
      <c r="A120" s="141"/>
      <c r="B120" s="115"/>
      <c r="C120" s="115"/>
      <c r="D120" s="115"/>
      <c r="F120" s="137"/>
      <c r="G120" s="115"/>
      <c r="H120" s="115"/>
      <c r="I120" s="115"/>
      <c r="J120" s="115"/>
      <c r="K120" s="115"/>
      <c r="L120" s="115"/>
      <c r="M120" s="115"/>
    </row>
    <row r="121" spans="1:13" s="136" customFormat="1" ht="11.45" customHeight="1">
      <c r="A121" s="141"/>
      <c r="B121" s="115"/>
      <c r="C121" s="115"/>
      <c r="D121" s="115"/>
      <c r="F121" s="137"/>
      <c r="G121" s="115"/>
      <c r="H121" s="115"/>
      <c r="I121" s="115"/>
      <c r="J121" s="115"/>
      <c r="K121" s="115"/>
      <c r="L121" s="115"/>
      <c r="M121" s="115"/>
    </row>
    <row r="122" spans="1:13" s="136" customFormat="1" ht="11.45" customHeight="1">
      <c r="A122" s="141"/>
      <c r="B122" s="115"/>
      <c r="C122" s="115"/>
      <c r="D122" s="115"/>
      <c r="F122" s="137"/>
      <c r="G122" s="115"/>
      <c r="H122" s="115"/>
      <c r="I122" s="115"/>
      <c r="J122" s="115"/>
      <c r="K122" s="115"/>
      <c r="L122" s="115"/>
      <c r="M122" s="115"/>
    </row>
    <row r="123" spans="1:13" s="136" customFormat="1" ht="11.45" customHeight="1">
      <c r="A123" s="141"/>
      <c r="B123" s="115"/>
      <c r="C123" s="115"/>
      <c r="D123" s="115"/>
      <c r="F123" s="137"/>
      <c r="G123" s="115"/>
      <c r="H123" s="115"/>
      <c r="I123" s="115"/>
      <c r="J123" s="115"/>
      <c r="K123" s="115"/>
      <c r="L123" s="115"/>
      <c r="M123" s="115"/>
    </row>
    <row r="124" spans="1:13" s="136" customFormat="1" ht="11.45" customHeight="1">
      <c r="A124" s="141"/>
      <c r="B124" s="115"/>
      <c r="C124" s="115"/>
      <c r="D124" s="115"/>
      <c r="F124" s="137"/>
      <c r="G124" s="115"/>
      <c r="H124" s="115"/>
      <c r="I124" s="115"/>
      <c r="J124" s="115"/>
      <c r="K124" s="115"/>
      <c r="L124" s="115"/>
      <c r="M124" s="115"/>
    </row>
    <row r="125" spans="1:13" s="136" customFormat="1" ht="11.45" customHeight="1">
      <c r="A125" s="141"/>
      <c r="B125" s="115"/>
      <c r="C125" s="115"/>
      <c r="D125" s="115"/>
      <c r="F125" s="137"/>
      <c r="G125" s="115"/>
      <c r="H125" s="115"/>
      <c r="I125" s="115"/>
      <c r="J125" s="115"/>
      <c r="K125" s="115"/>
      <c r="L125" s="115"/>
      <c r="M125" s="115"/>
    </row>
    <row r="126" spans="1:13" s="136" customFormat="1" ht="11.45" customHeight="1">
      <c r="A126" s="141"/>
      <c r="B126" s="115"/>
      <c r="C126" s="115"/>
      <c r="D126" s="115"/>
      <c r="F126" s="137"/>
      <c r="G126" s="115"/>
      <c r="H126" s="115"/>
      <c r="I126" s="115"/>
      <c r="J126" s="115"/>
      <c r="K126" s="115"/>
      <c r="L126" s="115"/>
      <c r="M126" s="115"/>
    </row>
    <row r="127" spans="1:13" s="136" customFormat="1" ht="11.45" customHeight="1">
      <c r="A127" s="141"/>
      <c r="B127" s="115"/>
      <c r="C127" s="115"/>
      <c r="D127" s="115"/>
      <c r="F127" s="137"/>
      <c r="G127" s="115"/>
      <c r="H127" s="115"/>
      <c r="I127" s="115"/>
      <c r="J127" s="115"/>
      <c r="K127" s="115"/>
      <c r="L127" s="115"/>
      <c r="M127" s="115"/>
    </row>
    <row r="128" spans="1:13" s="136" customFormat="1" ht="11.45" customHeight="1">
      <c r="A128" s="141"/>
      <c r="B128" s="115"/>
      <c r="C128" s="115"/>
      <c r="D128" s="115"/>
      <c r="F128" s="137"/>
      <c r="G128" s="115"/>
      <c r="H128" s="115"/>
      <c r="I128" s="115"/>
      <c r="J128" s="115"/>
      <c r="K128" s="115"/>
      <c r="L128" s="115"/>
      <c r="M128" s="115"/>
    </row>
    <row r="129" spans="1:13" s="136" customFormat="1" ht="11.45" customHeight="1">
      <c r="A129" s="141"/>
      <c r="B129" s="115"/>
      <c r="C129" s="115"/>
      <c r="D129" s="115"/>
      <c r="F129" s="137"/>
      <c r="G129" s="115"/>
      <c r="H129" s="115"/>
      <c r="I129" s="115"/>
      <c r="J129" s="115"/>
      <c r="K129" s="115"/>
      <c r="L129" s="115"/>
      <c r="M129" s="115"/>
    </row>
    <row r="130" spans="1:13" s="136" customFormat="1" ht="11.45" customHeight="1">
      <c r="A130" s="141"/>
      <c r="B130" s="115"/>
      <c r="C130" s="115"/>
      <c r="D130" s="115"/>
      <c r="F130" s="137"/>
      <c r="G130" s="115"/>
      <c r="H130" s="115"/>
      <c r="I130" s="115"/>
      <c r="J130" s="115"/>
      <c r="K130" s="115"/>
      <c r="L130" s="115"/>
      <c r="M130" s="115"/>
    </row>
    <row r="131" spans="1:13" s="136" customFormat="1" ht="11.45" customHeight="1">
      <c r="A131" s="141"/>
      <c r="B131" s="115"/>
      <c r="C131" s="115"/>
      <c r="D131" s="115"/>
      <c r="F131" s="137"/>
      <c r="G131" s="115"/>
      <c r="H131" s="115"/>
      <c r="I131" s="115"/>
      <c r="J131" s="115"/>
      <c r="K131" s="115"/>
      <c r="L131" s="115"/>
      <c r="M131" s="115"/>
    </row>
    <row r="132" spans="1:13" s="136" customFormat="1" ht="11.45" customHeight="1">
      <c r="A132" s="141"/>
      <c r="B132" s="115"/>
      <c r="C132" s="115"/>
      <c r="D132" s="115"/>
      <c r="F132" s="137"/>
      <c r="G132" s="115"/>
      <c r="H132" s="115"/>
      <c r="I132" s="115"/>
      <c r="J132" s="115"/>
      <c r="K132" s="115"/>
      <c r="L132" s="115"/>
      <c r="M132" s="115"/>
    </row>
    <row r="133" spans="1:13" s="136" customFormat="1" ht="11.45" customHeight="1">
      <c r="A133" s="141"/>
      <c r="B133" s="115"/>
      <c r="C133" s="115"/>
      <c r="D133" s="115"/>
      <c r="F133" s="137"/>
      <c r="G133" s="115"/>
      <c r="H133" s="115"/>
      <c r="I133" s="115"/>
      <c r="J133" s="115"/>
      <c r="K133" s="115"/>
      <c r="L133" s="115"/>
      <c r="M133" s="115"/>
    </row>
    <row r="134" spans="1:13" s="136" customFormat="1" ht="11.45" customHeight="1">
      <c r="A134" s="141"/>
      <c r="B134" s="115"/>
      <c r="C134" s="115"/>
      <c r="D134" s="115"/>
      <c r="F134" s="137"/>
      <c r="G134" s="115"/>
      <c r="H134" s="115"/>
      <c r="I134" s="115"/>
      <c r="J134" s="115"/>
      <c r="K134" s="115"/>
      <c r="L134" s="115"/>
      <c r="M134" s="115"/>
    </row>
    <row r="135" spans="1:13" s="136" customFormat="1" ht="11.45" customHeight="1">
      <c r="A135" s="141"/>
      <c r="B135" s="115"/>
      <c r="C135" s="115"/>
      <c r="D135" s="115"/>
      <c r="F135" s="137"/>
      <c r="G135" s="115"/>
      <c r="H135" s="115"/>
      <c r="I135" s="115"/>
      <c r="J135" s="115"/>
      <c r="K135" s="115"/>
      <c r="L135" s="115"/>
      <c r="M135" s="115"/>
    </row>
    <row r="136" spans="1:13" s="136" customFormat="1" ht="11.45" customHeight="1">
      <c r="A136" s="141"/>
      <c r="B136" s="115"/>
      <c r="C136" s="115"/>
      <c r="D136" s="115"/>
      <c r="F136" s="137"/>
      <c r="G136" s="115"/>
      <c r="H136" s="115"/>
      <c r="I136" s="115"/>
      <c r="J136" s="115"/>
      <c r="K136" s="115"/>
      <c r="L136" s="115"/>
      <c r="M136" s="115"/>
    </row>
    <row r="137" spans="1:13" s="136" customFormat="1" ht="11.45" customHeight="1">
      <c r="A137" s="141"/>
      <c r="B137" s="115"/>
      <c r="C137" s="115"/>
      <c r="D137" s="115"/>
      <c r="F137" s="137"/>
      <c r="G137" s="115"/>
      <c r="H137" s="115"/>
      <c r="I137" s="115"/>
      <c r="J137" s="115"/>
      <c r="K137" s="115"/>
      <c r="L137" s="115"/>
      <c r="M137" s="115"/>
    </row>
    <row r="138" spans="1:13" s="136" customFormat="1" ht="15.75" customHeight="1">
      <c r="A138" s="141"/>
      <c r="B138" s="115"/>
      <c r="C138" s="115"/>
      <c r="D138" s="115"/>
      <c r="F138" s="137"/>
      <c r="G138" s="115"/>
      <c r="H138" s="115"/>
      <c r="I138" s="115"/>
      <c r="J138" s="115"/>
      <c r="K138" s="115"/>
      <c r="L138" s="115"/>
      <c r="M138" s="115"/>
    </row>
    <row r="139" spans="1:13" s="136" customFormat="1" ht="15.75" customHeight="1">
      <c r="A139" s="141"/>
      <c r="B139" s="115"/>
      <c r="C139" s="115"/>
      <c r="D139" s="115"/>
      <c r="F139" s="137"/>
      <c r="G139" s="115"/>
      <c r="H139" s="115"/>
      <c r="I139" s="115"/>
      <c r="J139" s="115"/>
      <c r="K139" s="115"/>
      <c r="L139" s="115"/>
      <c r="M139" s="115"/>
    </row>
    <row r="140" spans="1:13" s="136" customFormat="1" ht="15.75" customHeight="1">
      <c r="A140" s="141"/>
      <c r="B140" s="115"/>
      <c r="C140" s="115"/>
      <c r="D140" s="115"/>
      <c r="F140" s="137"/>
      <c r="G140" s="115"/>
      <c r="H140" s="115"/>
      <c r="I140" s="115"/>
      <c r="J140" s="115"/>
      <c r="K140" s="115"/>
      <c r="L140" s="115"/>
      <c r="M140" s="115"/>
    </row>
    <row r="141" spans="1:13" s="136" customFormat="1" ht="15.75" customHeight="1">
      <c r="A141" s="141"/>
      <c r="B141" s="115"/>
      <c r="C141" s="115"/>
      <c r="D141" s="115"/>
      <c r="F141" s="137"/>
      <c r="G141" s="115"/>
      <c r="H141" s="115"/>
      <c r="I141" s="115"/>
      <c r="J141" s="115"/>
      <c r="K141" s="115"/>
      <c r="L141" s="115"/>
      <c r="M141" s="115"/>
    </row>
    <row r="142" spans="1:13" s="136" customFormat="1" ht="15.75" customHeight="1">
      <c r="A142" s="141"/>
      <c r="B142" s="115"/>
      <c r="C142" s="115"/>
      <c r="D142" s="115"/>
      <c r="F142" s="137"/>
      <c r="G142" s="115"/>
      <c r="H142" s="115"/>
      <c r="I142" s="115"/>
      <c r="J142" s="115"/>
      <c r="K142" s="115"/>
      <c r="L142" s="115"/>
      <c r="M142" s="115"/>
    </row>
    <row r="143" spans="1:13" s="136" customFormat="1" ht="15.75" customHeight="1">
      <c r="A143" s="141"/>
      <c r="B143" s="115"/>
      <c r="C143" s="115"/>
      <c r="D143" s="115"/>
      <c r="F143" s="137"/>
      <c r="G143" s="115"/>
      <c r="H143" s="115"/>
      <c r="I143" s="115"/>
      <c r="J143" s="115"/>
      <c r="K143" s="115"/>
      <c r="L143" s="115"/>
      <c r="M143" s="115"/>
    </row>
    <row r="144" spans="1:13" s="136" customFormat="1" ht="15.75" customHeight="1">
      <c r="A144" s="141"/>
      <c r="B144" s="115"/>
      <c r="C144" s="115"/>
      <c r="D144" s="115"/>
      <c r="F144" s="137"/>
      <c r="G144" s="115"/>
      <c r="H144" s="115"/>
      <c r="I144" s="115"/>
      <c r="J144" s="115"/>
      <c r="K144" s="115"/>
      <c r="L144" s="115"/>
      <c r="M144" s="115"/>
    </row>
    <row r="145" spans="1:13" s="136" customFormat="1" ht="15.75" customHeight="1">
      <c r="A145" s="141"/>
      <c r="B145" s="115"/>
      <c r="C145" s="115"/>
      <c r="D145" s="115"/>
      <c r="F145" s="137"/>
      <c r="G145" s="115"/>
      <c r="H145" s="115"/>
      <c r="I145" s="115"/>
      <c r="J145" s="115"/>
      <c r="K145" s="115"/>
      <c r="L145" s="115"/>
      <c r="M145" s="115"/>
    </row>
    <row r="146" spans="1:13" s="136" customFormat="1" ht="15.75" customHeight="1">
      <c r="A146" s="141"/>
      <c r="B146" s="115"/>
      <c r="C146" s="115"/>
      <c r="D146" s="115"/>
      <c r="F146" s="137"/>
      <c r="G146" s="115"/>
      <c r="H146" s="115"/>
      <c r="I146" s="115"/>
      <c r="J146" s="115"/>
      <c r="K146" s="115"/>
      <c r="L146" s="115"/>
      <c r="M146" s="115"/>
    </row>
    <row r="147" spans="1:13" s="136" customFormat="1" ht="15.75" customHeight="1">
      <c r="A147" s="141"/>
      <c r="B147" s="115"/>
      <c r="C147" s="115"/>
      <c r="D147" s="115"/>
      <c r="F147" s="137"/>
      <c r="G147" s="115"/>
      <c r="H147" s="115"/>
      <c r="I147" s="115"/>
      <c r="J147" s="115"/>
      <c r="K147" s="115"/>
      <c r="L147" s="115"/>
      <c r="M147" s="115"/>
    </row>
    <row r="148" spans="1:13" s="136" customFormat="1" ht="15.75" customHeight="1">
      <c r="A148" s="141"/>
      <c r="B148" s="115"/>
      <c r="C148" s="115"/>
      <c r="D148" s="115"/>
      <c r="F148" s="137"/>
      <c r="G148" s="115"/>
      <c r="H148" s="115"/>
      <c r="I148" s="115"/>
      <c r="J148" s="115"/>
      <c r="K148" s="115"/>
      <c r="L148" s="115"/>
      <c r="M148" s="115"/>
    </row>
    <row r="149" spans="1:13" s="136" customFormat="1" ht="15.75" customHeight="1">
      <c r="A149" s="141"/>
      <c r="B149" s="115"/>
      <c r="C149" s="115"/>
      <c r="D149" s="115"/>
      <c r="F149" s="137"/>
      <c r="G149" s="115"/>
      <c r="H149" s="115"/>
      <c r="I149" s="115"/>
      <c r="J149" s="115"/>
      <c r="K149" s="115"/>
      <c r="L149" s="115"/>
      <c r="M149" s="115"/>
    </row>
    <row r="150" spans="1:13" s="136" customFormat="1" ht="15.75" customHeight="1">
      <c r="A150" s="141"/>
      <c r="B150" s="115"/>
      <c r="C150" s="115"/>
      <c r="D150" s="115"/>
      <c r="F150" s="137"/>
      <c r="G150" s="115"/>
      <c r="H150" s="115"/>
      <c r="I150" s="115"/>
      <c r="J150" s="115"/>
      <c r="K150" s="115"/>
      <c r="L150" s="115"/>
      <c r="M150" s="115"/>
    </row>
    <row r="151" spans="1:13" s="136" customFormat="1" ht="15.75" customHeight="1">
      <c r="A151" s="141"/>
      <c r="B151" s="115"/>
      <c r="C151" s="115"/>
      <c r="D151" s="115"/>
      <c r="F151" s="137"/>
      <c r="G151" s="115"/>
      <c r="H151" s="115"/>
      <c r="I151" s="115"/>
      <c r="J151" s="115"/>
      <c r="K151" s="115"/>
      <c r="L151" s="115"/>
      <c r="M151" s="115"/>
    </row>
    <row r="152" spans="1:13" s="136" customFormat="1" ht="15.75" customHeight="1">
      <c r="A152" s="141"/>
      <c r="B152" s="115"/>
      <c r="C152" s="115"/>
      <c r="D152" s="115"/>
      <c r="F152" s="137"/>
      <c r="G152" s="115"/>
      <c r="H152" s="115"/>
      <c r="I152" s="115"/>
      <c r="J152" s="115"/>
      <c r="K152" s="115"/>
      <c r="L152" s="115"/>
      <c r="M152" s="115"/>
    </row>
    <row r="153" spans="1:13" s="136" customFormat="1" ht="15.75" customHeight="1">
      <c r="A153" s="141"/>
      <c r="B153" s="115"/>
      <c r="C153" s="115"/>
      <c r="D153" s="115"/>
      <c r="F153" s="137"/>
      <c r="G153" s="115"/>
      <c r="H153" s="115"/>
      <c r="I153" s="115"/>
      <c r="J153" s="115"/>
      <c r="K153" s="115"/>
      <c r="L153" s="115"/>
      <c r="M153" s="115"/>
    </row>
    <row r="154" spans="1:13" s="136" customFormat="1" ht="15.75" customHeight="1">
      <c r="A154" s="141"/>
      <c r="B154" s="115"/>
      <c r="C154" s="115"/>
      <c r="D154" s="115"/>
      <c r="F154" s="137"/>
      <c r="G154" s="115"/>
      <c r="H154" s="115"/>
      <c r="I154" s="115"/>
      <c r="J154" s="115"/>
      <c r="K154" s="115"/>
      <c r="L154" s="115"/>
      <c r="M154" s="115"/>
    </row>
    <row r="155" spans="1:13" s="136" customFormat="1" ht="15.75" customHeight="1">
      <c r="A155" s="141"/>
      <c r="B155" s="115"/>
      <c r="C155" s="115"/>
      <c r="D155" s="115"/>
      <c r="F155" s="137"/>
      <c r="G155" s="115"/>
      <c r="H155" s="115"/>
      <c r="I155" s="115"/>
      <c r="J155" s="115"/>
      <c r="K155" s="115"/>
      <c r="L155" s="115"/>
      <c r="M155" s="115"/>
    </row>
    <row r="156" spans="1:13" s="136" customFormat="1" ht="15.75" customHeight="1">
      <c r="A156" s="141"/>
      <c r="B156" s="115"/>
      <c r="C156" s="115"/>
      <c r="D156" s="115"/>
      <c r="F156" s="137"/>
      <c r="G156" s="115"/>
      <c r="H156" s="115"/>
      <c r="I156" s="115"/>
      <c r="J156" s="115"/>
      <c r="K156" s="115"/>
      <c r="L156" s="115"/>
      <c r="M156" s="115"/>
    </row>
    <row r="157" spans="1:13" s="136" customFormat="1" ht="15.75" customHeight="1">
      <c r="A157" s="141"/>
      <c r="B157" s="115"/>
      <c r="C157" s="115"/>
      <c r="D157" s="115"/>
      <c r="F157" s="137"/>
      <c r="G157" s="115"/>
      <c r="H157" s="115"/>
      <c r="I157" s="115"/>
      <c r="J157" s="115"/>
      <c r="K157" s="115"/>
      <c r="L157" s="115"/>
      <c r="M157" s="115"/>
    </row>
    <row r="158" spans="1:13" s="136" customFormat="1" ht="15.75" customHeight="1">
      <c r="A158" s="141"/>
      <c r="B158" s="115"/>
      <c r="C158" s="115"/>
      <c r="D158" s="115"/>
      <c r="F158" s="137"/>
      <c r="G158" s="115"/>
      <c r="H158" s="115"/>
      <c r="I158" s="115"/>
      <c r="J158" s="115"/>
      <c r="K158" s="115"/>
      <c r="L158" s="115"/>
      <c r="M158" s="115"/>
    </row>
    <row r="159" spans="1:13" s="136" customFormat="1" ht="15.75" customHeight="1">
      <c r="A159" s="141"/>
      <c r="B159" s="115"/>
      <c r="C159" s="115"/>
      <c r="D159" s="115"/>
      <c r="F159" s="137"/>
      <c r="G159" s="115"/>
      <c r="H159" s="115"/>
      <c r="I159" s="115"/>
      <c r="J159" s="115"/>
      <c r="K159" s="115"/>
      <c r="L159" s="115"/>
      <c r="M159" s="115"/>
    </row>
    <row r="160" spans="1:13" s="136" customFormat="1" ht="15.75" customHeight="1">
      <c r="A160" s="141"/>
      <c r="B160" s="115"/>
      <c r="C160" s="115"/>
      <c r="D160" s="115"/>
      <c r="F160" s="137"/>
      <c r="G160" s="115"/>
      <c r="H160" s="115"/>
      <c r="I160" s="115"/>
      <c r="J160" s="115"/>
      <c r="K160" s="115"/>
      <c r="L160" s="115"/>
      <c r="M160" s="115"/>
    </row>
    <row r="161" spans="1:13" s="136" customFormat="1" ht="15.75" customHeight="1">
      <c r="A161" s="141"/>
      <c r="B161" s="115"/>
      <c r="C161" s="115"/>
      <c r="D161" s="115"/>
      <c r="F161" s="137"/>
      <c r="G161" s="115"/>
      <c r="H161" s="115"/>
      <c r="I161" s="115"/>
      <c r="J161" s="115"/>
      <c r="K161" s="115"/>
      <c r="L161" s="115"/>
      <c r="M161" s="115"/>
    </row>
    <row r="162" spans="1:13" s="136" customFormat="1" ht="15.75" customHeight="1">
      <c r="A162" s="141"/>
      <c r="B162" s="115"/>
      <c r="C162" s="115"/>
      <c r="D162" s="115"/>
      <c r="F162" s="137"/>
      <c r="G162" s="115"/>
      <c r="H162" s="115"/>
      <c r="I162" s="115"/>
      <c r="J162" s="115"/>
      <c r="K162" s="115"/>
      <c r="L162" s="115"/>
      <c r="M162" s="115"/>
    </row>
    <row r="163" spans="1:13" s="136" customFormat="1" ht="15.75" customHeight="1">
      <c r="A163" s="141"/>
      <c r="B163" s="115"/>
      <c r="C163" s="115"/>
      <c r="D163" s="115"/>
      <c r="F163" s="137"/>
      <c r="G163" s="115"/>
      <c r="H163" s="115"/>
      <c r="I163" s="115"/>
      <c r="J163" s="115"/>
      <c r="K163" s="115"/>
      <c r="L163" s="115"/>
      <c r="M163" s="115"/>
    </row>
    <row r="164" spans="1:13" s="136" customFormat="1" ht="15.75" customHeight="1">
      <c r="A164" s="141"/>
      <c r="B164" s="115"/>
      <c r="C164" s="115"/>
      <c r="D164" s="115"/>
      <c r="F164" s="137"/>
      <c r="G164" s="115"/>
      <c r="H164" s="115"/>
      <c r="I164" s="115"/>
      <c r="J164" s="115"/>
      <c r="K164" s="115"/>
      <c r="L164" s="115"/>
      <c r="M164" s="115"/>
    </row>
    <row r="165" spans="1:13" s="136" customFormat="1" ht="15.75" customHeight="1">
      <c r="A165" s="141"/>
      <c r="B165" s="115"/>
      <c r="C165" s="115"/>
      <c r="D165" s="115"/>
      <c r="F165" s="137"/>
      <c r="G165" s="115"/>
      <c r="H165" s="115"/>
      <c r="I165" s="115"/>
      <c r="J165" s="115"/>
      <c r="K165" s="115"/>
      <c r="L165" s="115"/>
      <c r="M165" s="115"/>
    </row>
    <row r="166" spans="1:13" s="136" customFormat="1" ht="15.75" customHeight="1">
      <c r="A166" s="141"/>
      <c r="B166" s="115"/>
      <c r="C166" s="115"/>
      <c r="D166" s="115"/>
      <c r="F166" s="137"/>
      <c r="G166" s="115"/>
      <c r="H166" s="115"/>
      <c r="I166" s="115"/>
      <c r="J166" s="115"/>
      <c r="K166" s="115"/>
      <c r="L166" s="115"/>
      <c r="M166" s="115"/>
    </row>
    <row r="167" spans="1:13" s="136" customFormat="1" ht="15.75" customHeight="1">
      <c r="A167" s="141"/>
      <c r="B167" s="115"/>
      <c r="C167" s="115"/>
      <c r="D167" s="115"/>
      <c r="F167" s="137"/>
      <c r="G167" s="115"/>
      <c r="H167" s="115"/>
      <c r="I167" s="115"/>
      <c r="J167" s="115"/>
      <c r="K167" s="115"/>
      <c r="L167" s="115"/>
      <c r="M167" s="115"/>
    </row>
    <row r="168" spans="1:13" s="136" customFormat="1" ht="15.75" customHeight="1">
      <c r="A168" s="141"/>
      <c r="B168" s="115"/>
      <c r="C168" s="115"/>
      <c r="D168" s="115"/>
      <c r="F168" s="137"/>
      <c r="G168" s="115"/>
      <c r="H168" s="115"/>
      <c r="I168" s="115"/>
      <c r="J168" s="115"/>
      <c r="K168" s="115"/>
      <c r="L168" s="115"/>
      <c r="M168" s="115"/>
    </row>
    <row r="169" spans="1:13" s="136" customFormat="1" ht="15.75" customHeight="1">
      <c r="A169" s="141"/>
      <c r="B169" s="115"/>
      <c r="C169" s="115"/>
      <c r="D169" s="115"/>
      <c r="F169" s="137"/>
      <c r="G169" s="115"/>
      <c r="H169" s="115"/>
      <c r="I169" s="115"/>
      <c r="J169" s="115"/>
      <c r="K169" s="115"/>
      <c r="L169" s="115"/>
      <c r="M169" s="115"/>
    </row>
    <row r="170" spans="1:13" s="136" customFormat="1" ht="15.75" customHeight="1">
      <c r="A170" s="141"/>
      <c r="B170" s="115"/>
      <c r="C170" s="115"/>
      <c r="D170" s="115"/>
      <c r="F170" s="137"/>
      <c r="G170" s="115"/>
      <c r="H170" s="115"/>
      <c r="I170" s="115"/>
      <c r="J170" s="115"/>
      <c r="K170" s="115"/>
      <c r="L170" s="115"/>
      <c r="M170" s="115"/>
    </row>
    <row r="171" spans="1:13" s="136" customFormat="1" ht="15.75" customHeight="1">
      <c r="A171" s="141"/>
      <c r="B171" s="115"/>
      <c r="C171" s="115"/>
      <c r="D171" s="115"/>
      <c r="F171" s="137"/>
      <c r="G171" s="115"/>
      <c r="H171" s="115"/>
      <c r="I171" s="115"/>
      <c r="J171" s="115"/>
      <c r="K171" s="115"/>
      <c r="L171" s="115"/>
      <c r="M171" s="115"/>
    </row>
    <row r="172" spans="1:13" s="136" customFormat="1" ht="15.75" customHeight="1">
      <c r="A172" s="141"/>
      <c r="B172" s="115"/>
      <c r="C172" s="115"/>
      <c r="D172" s="115"/>
      <c r="F172" s="137"/>
      <c r="G172" s="115"/>
      <c r="H172" s="115"/>
      <c r="I172" s="115"/>
      <c r="J172" s="115"/>
      <c r="K172" s="115"/>
      <c r="L172" s="115"/>
      <c r="M172" s="115"/>
    </row>
    <row r="173" spans="1:13" s="136" customFormat="1" ht="15.75" customHeight="1">
      <c r="A173" s="141"/>
      <c r="B173" s="115"/>
      <c r="C173" s="115"/>
      <c r="D173" s="115"/>
      <c r="F173" s="137"/>
      <c r="G173" s="115"/>
      <c r="H173" s="115"/>
      <c r="I173" s="115"/>
      <c r="J173" s="115"/>
      <c r="K173" s="115"/>
      <c r="L173" s="115"/>
      <c r="M173" s="115"/>
    </row>
    <row r="174" spans="1:13" s="136" customFormat="1" ht="15.75" customHeight="1">
      <c r="A174" s="141"/>
      <c r="B174" s="115"/>
      <c r="C174" s="115"/>
      <c r="D174" s="115"/>
      <c r="F174" s="137"/>
      <c r="G174" s="115"/>
      <c r="H174" s="115"/>
      <c r="I174" s="115"/>
      <c r="J174" s="115"/>
      <c r="K174" s="115"/>
      <c r="L174" s="115"/>
      <c r="M174" s="115"/>
    </row>
    <row r="175" spans="1:13" s="136" customFormat="1" ht="15.75" customHeight="1">
      <c r="A175" s="141"/>
      <c r="B175" s="115"/>
      <c r="C175" s="115"/>
      <c r="D175" s="115"/>
      <c r="F175" s="137"/>
      <c r="G175" s="115"/>
      <c r="H175" s="115"/>
      <c r="I175" s="115"/>
      <c r="J175" s="115"/>
      <c r="K175" s="115"/>
      <c r="L175" s="115"/>
      <c r="M175" s="115"/>
    </row>
    <row r="176" spans="1:13" s="136" customFormat="1" ht="15.75" customHeight="1">
      <c r="A176" s="141"/>
      <c r="B176" s="115"/>
      <c r="C176" s="115"/>
      <c r="D176" s="115"/>
      <c r="F176" s="137"/>
      <c r="G176" s="115"/>
      <c r="H176" s="115"/>
      <c r="I176" s="115"/>
      <c r="J176" s="115"/>
      <c r="K176" s="115"/>
      <c r="L176" s="115"/>
      <c r="M176" s="115"/>
    </row>
    <row r="177" spans="1:13" s="136" customFormat="1" ht="15.75" customHeight="1">
      <c r="A177" s="141"/>
      <c r="B177" s="115"/>
      <c r="C177" s="115"/>
      <c r="D177" s="115"/>
      <c r="F177" s="137"/>
      <c r="G177" s="115"/>
      <c r="H177" s="115"/>
      <c r="I177" s="115"/>
      <c r="J177" s="115"/>
      <c r="K177" s="115"/>
      <c r="L177" s="115"/>
      <c r="M177" s="115"/>
    </row>
    <row r="178" spans="1:13" s="136" customFormat="1" ht="15.75" customHeight="1">
      <c r="A178" s="141"/>
      <c r="B178" s="115"/>
      <c r="C178" s="115"/>
      <c r="D178" s="115"/>
      <c r="F178" s="137"/>
      <c r="G178" s="115"/>
      <c r="H178" s="115"/>
      <c r="I178" s="115"/>
      <c r="J178" s="115"/>
      <c r="K178" s="115"/>
      <c r="L178" s="115"/>
      <c r="M178" s="115"/>
    </row>
    <row r="179" spans="1:13" s="136" customFormat="1" ht="15.75" customHeight="1">
      <c r="A179" s="141"/>
      <c r="B179" s="115"/>
      <c r="C179" s="115"/>
      <c r="D179" s="115"/>
      <c r="F179" s="137"/>
      <c r="G179" s="115"/>
      <c r="H179" s="115"/>
      <c r="I179" s="115"/>
      <c r="J179" s="115"/>
      <c r="K179" s="115"/>
      <c r="L179" s="115"/>
      <c r="M179" s="115"/>
    </row>
    <row r="180" spans="1:13" s="136" customFormat="1" ht="15.75" customHeight="1">
      <c r="A180" s="141"/>
      <c r="B180" s="115"/>
      <c r="C180" s="115"/>
      <c r="D180" s="115"/>
      <c r="F180" s="137"/>
      <c r="G180" s="115"/>
      <c r="H180" s="115"/>
      <c r="I180" s="115"/>
      <c r="J180" s="115"/>
      <c r="K180" s="115"/>
      <c r="L180" s="115"/>
      <c r="M180" s="115"/>
    </row>
    <row r="181" spans="1:13" s="136" customFormat="1" ht="15.75" customHeight="1">
      <c r="A181" s="141"/>
      <c r="B181" s="115"/>
      <c r="C181" s="115"/>
      <c r="D181" s="115"/>
      <c r="F181" s="137"/>
      <c r="G181" s="115"/>
      <c r="H181" s="115"/>
      <c r="I181" s="115"/>
      <c r="J181" s="115"/>
      <c r="K181" s="115"/>
      <c r="L181" s="115"/>
      <c r="M181" s="115"/>
    </row>
    <row r="182" spans="1:13" s="136" customFormat="1" ht="15.75" customHeight="1">
      <c r="A182" s="141"/>
      <c r="B182" s="115"/>
      <c r="C182" s="115"/>
      <c r="D182" s="115"/>
      <c r="F182" s="137"/>
      <c r="G182" s="115"/>
      <c r="H182" s="115"/>
      <c r="I182" s="115"/>
      <c r="J182" s="115"/>
      <c r="K182" s="115"/>
      <c r="L182" s="115"/>
      <c r="M182" s="115"/>
    </row>
    <row r="183" spans="1:13" s="136" customFormat="1" ht="15.75" customHeight="1">
      <c r="A183" s="141"/>
      <c r="B183" s="115"/>
      <c r="C183" s="115"/>
      <c r="D183" s="115"/>
      <c r="F183" s="137"/>
      <c r="G183" s="115"/>
      <c r="H183" s="115"/>
      <c r="I183" s="115"/>
      <c r="J183" s="115"/>
      <c r="K183" s="115"/>
      <c r="L183" s="115"/>
      <c r="M183" s="115"/>
    </row>
    <row r="184" spans="1:13" s="136" customFormat="1" ht="15.75" customHeight="1">
      <c r="A184" s="141"/>
      <c r="B184" s="115"/>
      <c r="C184" s="115"/>
      <c r="D184" s="115"/>
      <c r="F184" s="137"/>
      <c r="G184" s="115"/>
      <c r="H184" s="115"/>
      <c r="I184" s="115"/>
      <c r="J184" s="115"/>
      <c r="K184" s="115"/>
      <c r="L184" s="115"/>
      <c r="M184" s="115"/>
    </row>
    <row r="185" spans="1:13" s="136" customFormat="1" ht="15.75" customHeight="1">
      <c r="A185" s="141"/>
      <c r="B185" s="115"/>
      <c r="C185" s="115"/>
      <c r="D185" s="115"/>
      <c r="F185" s="137"/>
      <c r="G185" s="115"/>
      <c r="H185" s="115"/>
      <c r="I185" s="115"/>
      <c r="J185" s="115"/>
      <c r="K185" s="115"/>
      <c r="L185" s="115"/>
      <c r="M185" s="115"/>
    </row>
    <row r="186" spans="1:13" s="136" customFormat="1" ht="15.75" customHeight="1">
      <c r="A186" s="141"/>
      <c r="B186" s="115"/>
      <c r="C186" s="115"/>
      <c r="D186" s="115"/>
      <c r="F186" s="137"/>
      <c r="G186" s="115"/>
      <c r="H186" s="115"/>
      <c r="I186" s="115"/>
      <c r="J186" s="115"/>
      <c r="K186" s="115"/>
      <c r="L186" s="115"/>
      <c r="M186" s="115"/>
    </row>
    <row r="187" spans="1:13" s="136" customFormat="1" ht="15.75" customHeight="1">
      <c r="A187" s="141"/>
      <c r="B187" s="115"/>
      <c r="C187" s="115"/>
      <c r="D187" s="115"/>
      <c r="F187" s="137"/>
      <c r="G187" s="115"/>
      <c r="H187" s="115"/>
      <c r="I187" s="115"/>
      <c r="J187" s="115"/>
      <c r="K187" s="115"/>
      <c r="L187" s="115"/>
      <c r="M187" s="115"/>
    </row>
    <row r="188" spans="1:13" s="136" customFormat="1" ht="15.75" customHeight="1">
      <c r="A188" s="141"/>
      <c r="B188" s="115"/>
      <c r="C188" s="115"/>
      <c r="D188" s="115"/>
      <c r="F188" s="137"/>
      <c r="G188" s="115"/>
      <c r="H188" s="115"/>
      <c r="I188" s="115"/>
      <c r="J188" s="115"/>
      <c r="K188" s="115"/>
      <c r="L188" s="115"/>
      <c r="M188" s="115"/>
    </row>
    <row r="189" spans="1:13" s="136" customFormat="1" ht="15.75" customHeight="1">
      <c r="A189" s="141"/>
      <c r="B189" s="115"/>
      <c r="C189" s="115"/>
      <c r="D189" s="115"/>
      <c r="F189" s="137"/>
      <c r="G189" s="115"/>
      <c r="H189" s="115"/>
      <c r="I189" s="115"/>
      <c r="J189" s="115"/>
      <c r="K189" s="115"/>
      <c r="L189" s="115"/>
      <c r="M189" s="115"/>
    </row>
    <row r="190" spans="1:13" s="136" customFormat="1" ht="15.75" customHeight="1">
      <c r="A190" s="141"/>
      <c r="B190" s="115"/>
      <c r="C190" s="115"/>
      <c r="D190" s="115"/>
      <c r="F190" s="137"/>
      <c r="G190" s="115"/>
      <c r="H190" s="115"/>
      <c r="I190" s="115"/>
      <c r="J190" s="115"/>
      <c r="K190" s="115"/>
      <c r="L190" s="115"/>
      <c r="M190" s="115"/>
    </row>
    <row r="191" spans="1:13" s="136" customFormat="1" ht="15.75" customHeight="1">
      <c r="A191" s="141"/>
      <c r="B191" s="115"/>
      <c r="C191" s="115"/>
      <c r="D191" s="115"/>
      <c r="F191" s="137"/>
      <c r="G191" s="115"/>
      <c r="H191" s="115"/>
      <c r="I191" s="115"/>
      <c r="J191" s="115"/>
      <c r="K191" s="115"/>
      <c r="L191" s="115"/>
      <c r="M191" s="115"/>
    </row>
    <row r="192" spans="1:13" s="136" customFormat="1" ht="15.75" customHeight="1">
      <c r="A192" s="141"/>
      <c r="B192" s="115"/>
      <c r="C192" s="115"/>
      <c r="D192" s="115"/>
      <c r="F192" s="137"/>
      <c r="G192" s="115"/>
      <c r="H192" s="115"/>
      <c r="I192" s="115"/>
      <c r="J192" s="115"/>
      <c r="K192" s="115"/>
      <c r="L192" s="115"/>
      <c r="M192" s="115"/>
    </row>
    <row r="193" spans="1:13" s="136" customFormat="1" ht="15.75" customHeight="1">
      <c r="A193" s="141"/>
      <c r="B193" s="115"/>
      <c r="C193" s="115"/>
      <c r="D193" s="115"/>
      <c r="F193" s="137"/>
      <c r="G193" s="115"/>
      <c r="H193" s="115"/>
      <c r="I193" s="115"/>
      <c r="J193" s="115"/>
      <c r="K193" s="115"/>
      <c r="L193" s="115"/>
      <c r="M193" s="115"/>
    </row>
    <row r="194" spans="1:13" s="136" customFormat="1" ht="15.75" customHeight="1">
      <c r="A194" s="141"/>
      <c r="B194" s="115"/>
      <c r="C194" s="115"/>
      <c r="D194" s="115"/>
      <c r="F194" s="137"/>
      <c r="G194" s="115"/>
      <c r="H194" s="115"/>
      <c r="I194" s="115"/>
      <c r="J194" s="115"/>
      <c r="K194" s="115"/>
      <c r="L194" s="115"/>
      <c r="M194" s="115"/>
    </row>
    <row r="195" spans="1:13" s="136" customFormat="1" ht="15.75" customHeight="1">
      <c r="A195" s="141"/>
      <c r="B195" s="115"/>
      <c r="C195" s="115"/>
      <c r="D195" s="115"/>
      <c r="F195" s="137"/>
      <c r="G195" s="115"/>
      <c r="H195" s="115"/>
      <c r="I195" s="115"/>
      <c r="J195" s="115"/>
      <c r="K195" s="115"/>
      <c r="L195" s="115"/>
      <c r="M195" s="115"/>
    </row>
    <row r="196" spans="1:13" s="136" customFormat="1" ht="15.75" customHeight="1">
      <c r="A196" s="141"/>
      <c r="B196" s="115"/>
      <c r="C196" s="115"/>
      <c r="D196" s="115"/>
      <c r="F196" s="137"/>
      <c r="G196" s="115"/>
      <c r="H196" s="115"/>
      <c r="I196" s="115"/>
      <c r="J196" s="115"/>
      <c r="K196" s="115"/>
      <c r="L196" s="115"/>
      <c r="M196" s="115"/>
    </row>
    <row r="197" spans="1:13" s="136" customFormat="1" ht="15.75" customHeight="1">
      <c r="A197" s="141"/>
      <c r="B197" s="115"/>
      <c r="C197" s="115"/>
      <c r="D197" s="115"/>
      <c r="F197" s="137"/>
      <c r="G197" s="115"/>
      <c r="H197" s="115"/>
      <c r="I197" s="115"/>
      <c r="J197" s="115"/>
      <c r="K197" s="115"/>
      <c r="L197" s="115"/>
      <c r="M197" s="115"/>
    </row>
  </sheetData>
  <mergeCells count="22">
    <mergeCell ref="I1:M3"/>
    <mergeCell ref="C1:H3"/>
    <mergeCell ref="I5:I9"/>
    <mergeCell ref="H6:H9"/>
    <mergeCell ref="A1:B3"/>
    <mergeCell ref="G5:G9"/>
    <mergeCell ref="F5:F9"/>
    <mergeCell ref="E6:E9"/>
    <mergeCell ref="A4:A9"/>
    <mergeCell ref="B4:B9"/>
    <mergeCell ref="C4:C9"/>
    <mergeCell ref="D5:D9"/>
    <mergeCell ref="C48:H48"/>
    <mergeCell ref="I48:M48"/>
    <mergeCell ref="C11:H11"/>
    <mergeCell ref="I11:M11"/>
    <mergeCell ref="D4:H4"/>
    <mergeCell ref="I4:M4"/>
    <mergeCell ref="J6:J9"/>
    <mergeCell ref="K5:K9"/>
    <mergeCell ref="M5:M9"/>
    <mergeCell ref="L6: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4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X91"/>
  <sheetViews>
    <sheetView zoomScale="140" zoomScaleNormal="140" workbookViewId="0">
      <pane xSplit="2" ySplit="17" topLeftCell="C18" activePane="bottomRight" state="frozen"/>
      <selection activeCell="C11" sqref="C11:H11"/>
      <selection pane="topRight" activeCell="C11" sqref="C11:H11"/>
      <selection pane="bottomLeft" activeCell="C11" sqref="C11:H11"/>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10" width="7" style="80" bestFit="1" customWidth="1"/>
    <col min="11" max="11" width="6.5703125" style="80" customWidth="1"/>
    <col min="12" max="13" width="8.28515625" style="80" customWidth="1"/>
    <col min="14" max="14" width="7.5703125" style="80" customWidth="1"/>
    <col min="15" max="16384" width="11.42578125" style="80"/>
  </cols>
  <sheetData>
    <row r="1" spans="1:14" s="76" customFormat="1" ht="33" customHeight="1">
      <c r="A1" s="227" t="s">
        <v>128</v>
      </c>
      <c r="B1" s="228"/>
      <c r="C1" s="219"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D1" s="219"/>
      <c r="E1" s="219"/>
      <c r="F1" s="219"/>
      <c r="G1" s="220"/>
      <c r="H1" s="224"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I1" s="219"/>
      <c r="J1" s="219"/>
      <c r="K1" s="219"/>
      <c r="L1" s="219"/>
      <c r="M1" s="219"/>
      <c r="N1" s="220"/>
    </row>
    <row r="2" spans="1:14" s="76" customFormat="1" ht="15" customHeight="1">
      <c r="A2" s="227" t="s">
        <v>105</v>
      </c>
      <c r="B2" s="228"/>
      <c r="C2" s="219" t="s">
        <v>122</v>
      </c>
      <c r="D2" s="219"/>
      <c r="E2" s="219"/>
      <c r="F2" s="219"/>
      <c r="G2" s="220"/>
      <c r="H2" s="224" t="s">
        <v>122</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4"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4" s="73" customFormat="1" ht="20.100000000000001" customHeight="1">
      <c r="A18" s="102"/>
      <c r="B18" s="98"/>
      <c r="C18" s="261" t="s">
        <v>111</v>
      </c>
      <c r="D18" s="262"/>
      <c r="E18" s="262"/>
      <c r="F18" s="262"/>
      <c r="G18" s="262"/>
      <c r="H18" s="262" t="s">
        <v>111</v>
      </c>
      <c r="I18" s="262"/>
      <c r="J18" s="262"/>
      <c r="K18" s="262"/>
      <c r="L18" s="262"/>
      <c r="M18" s="262"/>
      <c r="N18" s="215"/>
      <c r="O18" s="99"/>
      <c r="P18" s="99"/>
      <c r="Q18" s="99"/>
      <c r="R18" s="99"/>
      <c r="S18" s="99"/>
      <c r="T18" s="99"/>
      <c r="U18" s="99"/>
      <c r="V18" s="99"/>
      <c r="W18" s="99"/>
      <c r="X18" s="99"/>
    </row>
    <row r="19" spans="1:24" s="73" customFormat="1" ht="11.1" customHeight="1">
      <c r="A19" s="22">
        <f>IF(B19&lt;&gt;"",COUNTA($B$19:B19),"")</f>
        <v>1</v>
      </c>
      <c r="B19" s="81" t="s">
        <v>142</v>
      </c>
      <c r="C19" s="82">
        <v>178995</v>
      </c>
      <c r="D19" s="82">
        <v>74969</v>
      </c>
      <c r="E19" s="82">
        <v>25392</v>
      </c>
      <c r="F19" s="82">
        <v>10594</v>
      </c>
      <c r="G19" s="82">
        <v>8011</v>
      </c>
      <c r="H19" s="82">
        <v>24902</v>
      </c>
      <c r="I19" s="82">
        <v>8853</v>
      </c>
      <c r="J19" s="82">
        <v>16050</v>
      </c>
      <c r="K19" s="82">
        <v>5940</v>
      </c>
      <c r="L19" s="82">
        <v>18499</v>
      </c>
      <c r="M19" s="82">
        <v>10687</v>
      </c>
      <c r="N19" s="82">
        <v>0</v>
      </c>
      <c r="O19" s="99"/>
      <c r="P19" s="99"/>
      <c r="Q19" s="99"/>
      <c r="R19" s="99"/>
      <c r="S19" s="99"/>
      <c r="T19" s="99"/>
      <c r="U19" s="99"/>
      <c r="V19" s="99"/>
      <c r="W19" s="99"/>
      <c r="X19" s="99"/>
    </row>
    <row r="20" spans="1:24" s="73" customFormat="1" ht="11.1" customHeight="1">
      <c r="A20" s="22">
        <f>IF(B20&lt;&gt;"",COUNTA($B$19:B20),"")</f>
        <v>2</v>
      </c>
      <c r="B20" s="81" t="s">
        <v>143</v>
      </c>
      <c r="C20" s="82">
        <v>123816</v>
      </c>
      <c r="D20" s="82">
        <v>31448</v>
      </c>
      <c r="E20" s="82">
        <v>12316</v>
      </c>
      <c r="F20" s="82">
        <v>38636</v>
      </c>
      <c r="G20" s="82">
        <v>3729</v>
      </c>
      <c r="H20" s="82">
        <v>8246</v>
      </c>
      <c r="I20" s="82">
        <v>6948</v>
      </c>
      <c r="J20" s="82">
        <v>1299</v>
      </c>
      <c r="K20" s="82">
        <v>2590</v>
      </c>
      <c r="L20" s="82">
        <v>16307</v>
      </c>
      <c r="M20" s="82">
        <v>10482</v>
      </c>
      <c r="N20" s="82">
        <v>61</v>
      </c>
      <c r="O20" s="99"/>
      <c r="P20" s="99"/>
      <c r="Q20" s="99"/>
      <c r="R20" s="99"/>
      <c r="S20" s="99"/>
      <c r="T20" s="99"/>
      <c r="U20" s="99"/>
      <c r="V20" s="99"/>
      <c r="W20" s="99"/>
      <c r="X20" s="99"/>
    </row>
    <row r="21" spans="1:24" s="73" customFormat="1" ht="21.6" customHeight="1">
      <c r="A21" s="22">
        <f>IF(B21&lt;&gt;"",COUNTA($B$19:B21),"")</f>
        <v>3</v>
      </c>
      <c r="B21" s="84" t="s">
        <v>959</v>
      </c>
      <c r="C21" s="82">
        <v>200629</v>
      </c>
      <c r="D21" s="82">
        <v>0</v>
      </c>
      <c r="E21" s="82">
        <v>0</v>
      </c>
      <c r="F21" s="82">
        <v>0</v>
      </c>
      <c r="G21" s="82">
        <v>0</v>
      </c>
      <c r="H21" s="82">
        <v>200629</v>
      </c>
      <c r="I21" s="82">
        <v>165960</v>
      </c>
      <c r="J21" s="82">
        <v>34669</v>
      </c>
      <c r="K21" s="82">
        <v>0</v>
      </c>
      <c r="L21" s="82">
        <v>0</v>
      </c>
      <c r="M21" s="82">
        <v>0</v>
      </c>
      <c r="N21" s="82">
        <v>0</v>
      </c>
      <c r="O21" s="99"/>
      <c r="P21" s="99"/>
      <c r="Q21" s="99"/>
      <c r="R21" s="99"/>
      <c r="S21" s="99"/>
      <c r="T21" s="99"/>
      <c r="U21" s="99"/>
      <c r="V21" s="99"/>
      <c r="W21" s="99"/>
      <c r="X21" s="99"/>
    </row>
    <row r="22" spans="1:24" s="73" customFormat="1" ht="11.1" customHeight="1">
      <c r="A22" s="22">
        <f>IF(B22&lt;&gt;"",COUNTA($B$19:B22),"")</f>
        <v>4</v>
      </c>
      <c r="B22" s="81" t="s">
        <v>144</v>
      </c>
      <c r="C22" s="82">
        <v>3198</v>
      </c>
      <c r="D22" s="82">
        <v>278</v>
      </c>
      <c r="E22" s="82">
        <v>5</v>
      </c>
      <c r="F22" s="82">
        <v>31</v>
      </c>
      <c r="G22" s="82">
        <v>0</v>
      </c>
      <c r="H22" s="82">
        <v>1</v>
      </c>
      <c r="I22" s="82">
        <v>0</v>
      </c>
      <c r="J22" s="82">
        <v>1</v>
      </c>
      <c r="K22" s="82">
        <v>2</v>
      </c>
      <c r="L22" s="82">
        <v>16</v>
      </c>
      <c r="M22" s="82">
        <v>91</v>
      </c>
      <c r="N22" s="82">
        <v>2774</v>
      </c>
      <c r="O22" s="99"/>
      <c r="P22" s="99"/>
      <c r="Q22" s="99"/>
      <c r="R22" s="99"/>
      <c r="S22" s="99"/>
      <c r="T22" s="99"/>
      <c r="U22" s="99"/>
      <c r="V22" s="99"/>
      <c r="W22" s="99"/>
      <c r="X22" s="99"/>
    </row>
    <row r="23" spans="1:24" s="73" customFormat="1" ht="11.1" customHeight="1">
      <c r="A23" s="22">
        <f>IF(B23&lt;&gt;"",COUNTA($B$19:B23),"")</f>
        <v>5</v>
      </c>
      <c r="B23" s="81" t="s">
        <v>145</v>
      </c>
      <c r="C23" s="82">
        <v>451355</v>
      </c>
      <c r="D23" s="82">
        <v>30536</v>
      </c>
      <c r="E23" s="82">
        <v>5026</v>
      </c>
      <c r="F23" s="82">
        <v>16408</v>
      </c>
      <c r="G23" s="82">
        <v>21151</v>
      </c>
      <c r="H23" s="82">
        <v>148710</v>
      </c>
      <c r="I23" s="82">
        <v>7415</v>
      </c>
      <c r="J23" s="82">
        <v>141296</v>
      </c>
      <c r="K23" s="82">
        <v>8332</v>
      </c>
      <c r="L23" s="82">
        <v>12018</v>
      </c>
      <c r="M23" s="82">
        <v>60757</v>
      </c>
      <c r="N23" s="82">
        <v>148417</v>
      </c>
      <c r="O23" s="99"/>
      <c r="P23" s="99"/>
      <c r="Q23" s="99"/>
      <c r="R23" s="99"/>
      <c r="S23" s="99"/>
      <c r="T23" s="99"/>
      <c r="U23" s="99"/>
      <c r="V23" s="99"/>
      <c r="W23" s="99"/>
      <c r="X23" s="99"/>
    </row>
    <row r="24" spans="1:24" s="73" customFormat="1" ht="11.1" customHeight="1">
      <c r="A24" s="22">
        <f>IF(B24&lt;&gt;"",COUNTA($B$19:B24),"")</f>
        <v>6</v>
      </c>
      <c r="B24" s="81" t="s">
        <v>146</v>
      </c>
      <c r="C24" s="82">
        <v>220296</v>
      </c>
      <c r="D24" s="82">
        <v>18474</v>
      </c>
      <c r="E24" s="82">
        <v>2695</v>
      </c>
      <c r="F24" s="82">
        <v>9151</v>
      </c>
      <c r="G24" s="82">
        <v>98</v>
      </c>
      <c r="H24" s="82">
        <v>38812</v>
      </c>
      <c r="I24" s="82">
        <v>475</v>
      </c>
      <c r="J24" s="82">
        <v>38337</v>
      </c>
      <c r="K24" s="82">
        <v>64</v>
      </c>
      <c r="L24" s="82">
        <v>1581</v>
      </c>
      <c r="M24" s="82">
        <v>300</v>
      </c>
      <c r="N24" s="82">
        <v>149122</v>
      </c>
      <c r="O24" s="99"/>
      <c r="P24" s="99"/>
      <c r="Q24" s="99"/>
      <c r="R24" s="99"/>
      <c r="S24" s="99"/>
      <c r="T24" s="99"/>
      <c r="U24" s="99"/>
      <c r="V24" s="99"/>
      <c r="W24" s="99"/>
      <c r="X24" s="99"/>
    </row>
    <row r="25" spans="1:24" s="73" customFormat="1" ht="20.100000000000001" customHeight="1">
      <c r="A25" s="23">
        <f>IF(B25&lt;&gt;"",COUNTA($B$19:B25),"")</f>
        <v>7</v>
      </c>
      <c r="B25" s="85" t="s">
        <v>147</v>
      </c>
      <c r="C25" s="86">
        <v>737698</v>
      </c>
      <c r="D25" s="86">
        <v>118758</v>
      </c>
      <c r="E25" s="86">
        <v>40045</v>
      </c>
      <c r="F25" s="86">
        <v>56517</v>
      </c>
      <c r="G25" s="86">
        <v>32794</v>
      </c>
      <c r="H25" s="86">
        <v>343677</v>
      </c>
      <c r="I25" s="86">
        <v>188701</v>
      </c>
      <c r="J25" s="86">
        <v>154976</v>
      </c>
      <c r="K25" s="86">
        <v>16800</v>
      </c>
      <c r="L25" s="86">
        <v>45260</v>
      </c>
      <c r="M25" s="86">
        <v>81717</v>
      </c>
      <c r="N25" s="86">
        <v>2130</v>
      </c>
      <c r="O25" s="99"/>
      <c r="P25" s="99"/>
      <c r="Q25" s="99"/>
      <c r="R25" s="99"/>
      <c r="S25" s="99"/>
      <c r="T25" s="99"/>
      <c r="U25" s="99"/>
      <c r="V25" s="99"/>
      <c r="W25" s="99"/>
      <c r="X25" s="99"/>
    </row>
    <row r="26" spans="1:24" s="73" customFormat="1" ht="21.6" customHeight="1">
      <c r="A26" s="22">
        <f>IF(B26&lt;&gt;"",COUNTA($B$19:B26),"")</f>
        <v>8</v>
      </c>
      <c r="B26" s="84" t="s">
        <v>148</v>
      </c>
      <c r="C26" s="82">
        <v>92847</v>
      </c>
      <c r="D26" s="82">
        <v>5340</v>
      </c>
      <c r="E26" s="82">
        <v>11828</v>
      </c>
      <c r="F26" s="82">
        <v>11319</v>
      </c>
      <c r="G26" s="82">
        <v>1204</v>
      </c>
      <c r="H26" s="82">
        <v>4172</v>
      </c>
      <c r="I26" s="82">
        <v>1339</v>
      </c>
      <c r="J26" s="82">
        <v>2833</v>
      </c>
      <c r="K26" s="82">
        <v>1850</v>
      </c>
      <c r="L26" s="82">
        <v>31513</v>
      </c>
      <c r="M26" s="82">
        <v>25621</v>
      </c>
      <c r="N26" s="82">
        <v>0</v>
      </c>
      <c r="O26" s="99"/>
      <c r="P26" s="99"/>
      <c r="Q26" s="99"/>
      <c r="R26" s="99"/>
      <c r="S26" s="99"/>
      <c r="T26" s="99"/>
      <c r="U26" s="99"/>
      <c r="V26" s="99"/>
      <c r="W26" s="99"/>
      <c r="X26" s="99"/>
    </row>
    <row r="27" spans="1:24" s="73" customFormat="1" ht="11.1" customHeight="1">
      <c r="A27" s="22">
        <f>IF(B27&lt;&gt;"",COUNTA($B$19:B27),"")</f>
        <v>9</v>
      </c>
      <c r="B27" s="81" t="s">
        <v>149</v>
      </c>
      <c r="C27" s="82">
        <v>57273</v>
      </c>
      <c r="D27" s="82">
        <v>3310</v>
      </c>
      <c r="E27" s="82">
        <v>6469</v>
      </c>
      <c r="F27" s="82">
        <v>9020</v>
      </c>
      <c r="G27" s="82">
        <v>499</v>
      </c>
      <c r="H27" s="82">
        <v>3154</v>
      </c>
      <c r="I27" s="82">
        <v>1087</v>
      </c>
      <c r="J27" s="82">
        <v>2067</v>
      </c>
      <c r="K27" s="82">
        <v>1622</v>
      </c>
      <c r="L27" s="82">
        <v>26446</v>
      </c>
      <c r="M27" s="82">
        <v>6753</v>
      </c>
      <c r="N27" s="82">
        <v>0</v>
      </c>
      <c r="O27" s="99"/>
      <c r="P27" s="99"/>
      <c r="Q27" s="99"/>
      <c r="R27" s="99"/>
      <c r="S27" s="99"/>
      <c r="T27" s="99"/>
      <c r="U27" s="99"/>
      <c r="V27" s="99"/>
      <c r="W27" s="99"/>
      <c r="X27" s="99"/>
    </row>
    <row r="28" spans="1:24" s="73" customFormat="1" ht="11.1" customHeight="1">
      <c r="A28" s="22">
        <f>IF(B28&lt;&gt;"",COUNTA($B$19:B28),"")</f>
        <v>10</v>
      </c>
      <c r="B28" s="81" t="s">
        <v>150</v>
      </c>
      <c r="C28" s="82">
        <v>66</v>
      </c>
      <c r="D28" s="82">
        <v>0</v>
      </c>
      <c r="E28" s="82">
        <v>0</v>
      </c>
      <c r="F28" s="82">
        <v>0</v>
      </c>
      <c r="G28" s="82">
        <v>0</v>
      </c>
      <c r="H28" s="82">
        <v>0</v>
      </c>
      <c r="I28" s="82">
        <v>0</v>
      </c>
      <c r="J28" s="82">
        <v>0</v>
      </c>
      <c r="K28" s="82">
        <v>0</v>
      </c>
      <c r="L28" s="82">
        <v>0</v>
      </c>
      <c r="M28" s="82">
        <v>0</v>
      </c>
      <c r="N28" s="82">
        <v>66</v>
      </c>
      <c r="O28" s="99"/>
      <c r="P28" s="99"/>
      <c r="Q28" s="99"/>
      <c r="R28" s="99"/>
      <c r="S28" s="99"/>
      <c r="T28" s="99"/>
      <c r="U28" s="99"/>
      <c r="V28" s="99"/>
      <c r="W28" s="99"/>
      <c r="X28" s="99"/>
    </row>
    <row r="29" spans="1:24" s="73" customFormat="1" ht="11.1" customHeight="1">
      <c r="A29" s="22">
        <f>IF(B29&lt;&gt;"",COUNTA($B$19:B29),"")</f>
        <v>11</v>
      </c>
      <c r="B29" s="81" t="s">
        <v>151</v>
      </c>
      <c r="C29" s="82">
        <v>14097</v>
      </c>
      <c r="D29" s="82">
        <v>867</v>
      </c>
      <c r="E29" s="82">
        <v>1501</v>
      </c>
      <c r="F29" s="82">
        <v>58</v>
      </c>
      <c r="G29" s="82">
        <v>180</v>
      </c>
      <c r="H29" s="82">
        <v>155</v>
      </c>
      <c r="I29" s="82">
        <v>2</v>
      </c>
      <c r="J29" s="82">
        <v>152</v>
      </c>
      <c r="K29" s="82">
        <v>100</v>
      </c>
      <c r="L29" s="82">
        <v>3990</v>
      </c>
      <c r="M29" s="82">
        <v>2137</v>
      </c>
      <c r="N29" s="82">
        <v>5110</v>
      </c>
      <c r="O29" s="99"/>
      <c r="P29" s="99"/>
      <c r="Q29" s="99"/>
      <c r="R29" s="99"/>
      <c r="S29" s="99"/>
      <c r="T29" s="99"/>
      <c r="U29" s="99"/>
      <c r="V29" s="99"/>
      <c r="W29" s="99"/>
      <c r="X29" s="99"/>
    </row>
    <row r="30" spans="1:24" s="73" customFormat="1" ht="11.1" customHeight="1">
      <c r="A30" s="22">
        <f>IF(B30&lt;&gt;"",COUNTA($B$19:B30),"")</f>
        <v>12</v>
      </c>
      <c r="B30" s="81" t="s">
        <v>146</v>
      </c>
      <c r="C30" s="82">
        <v>1492</v>
      </c>
      <c r="D30" s="82">
        <v>0</v>
      </c>
      <c r="E30" s="82">
        <v>1331</v>
      </c>
      <c r="F30" s="82">
        <v>0</v>
      </c>
      <c r="G30" s="82">
        <v>0</v>
      </c>
      <c r="H30" s="82">
        <v>0</v>
      </c>
      <c r="I30" s="82">
        <v>0</v>
      </c>
      <c r="J30" s="82">
        <v>0</v>
      </c>
      <c r="K30" s="82">
        <v>0</v>
      </c>
      <c r="L30" s="82">
        <v>95</v>
      </c>
      <c r="M30" s="82">
        <v>0</v>
      </c>
      <c r="N30" s="82">
        <v>66</v>
      </c>
      <c r="O30" s="99"/>
      <c r="P30" s="99"/>
      <c r="Q30" s="99"/>
      <c r="R30" s="99"/>
      <c r="S30" s="99"/>
      <c r="T30" s="99"/>
      <c r="U30" s="99"/>
      <c r="V30" s="99"/>
      <c r="W30" s="99"/>
      <c r="X30" s="99"/>
    </row>
    <row r="31" spans="1:24" s="73" customFormat="1" ht="20.100000000000001" customHeight="1">
      <c r="A31" s="23">
        <f>IF(B31&lt;&gt;"",COUNTA($B$19:B31),"")</f>
        <v>13</v>
      </c>
      <c r="B31" s="85" t="s">
        <v>152</v>
      </c>
      <c r="C31" s="86">
        <v>105518</v>
      </c>
      <c r="D31" s="86">
        <v>6207</v>
      </c>
      <c r="E31" s="86">
        <v>11997</v>
      </c>
      <c r="F31" s="86">
        <v>11377</v>
      </c>
      <c r="G31" s="86">
        <v>1384</v>
      </c>
      <c r="H31" s="86">
        <v>4327</v>
      </c>
      <c r="I31" s="86">
        <v>1342</v>
      </c>
      <c r="J31" s="86">
        <v>2985</v>
      </c>
      <c r="K31" s="86">
        <v>1950</v>
      </c>
      <c r="L31" s="86">
        <v>35409</v>
      </c>
      <c r="M31" s="86">
        <v>27758</v>
      </c>
      <c r="N31" s="86">
        <v>5110</v>
      </c>
      <c r="O31" s="99"/>
      <c r="P31" s="99"/>
      <c r="Q31" s="99"/>
      <c r="R31" s="99"/>
      <c r="S31" s="99"/>
      <c r="T31" s="99"/>
      <c r="U31" s="99"/>
      <c r="V31" s="99"/>
      <c r="W31" s="99"/>
      <c r="X31" s="99"/>
    </row>
    <row r="32" spans="1:24" s="73" customFormat="1" ht="20.100000000000001" customHeight="1">
      <c r="A32" s="23">
        <f>IF(B32&lt;&gt;"",COUNTA($B$19:B32),"")</f>
        <v>14</v>
      </c>
      <c r="B32" s="85" t="s">
        <v>153</v>
      </c>
      <c r="C32" s="86">
        <v>843216</v>
      </c>
      <c r="D32" s="86">
        <v>124965</v>
      </c>
      <c r="E32" s="86">
        <v>52042</v>
      </c>
      <c r="F32" s="86">
        <v>67894</v>
      </c>
      <c r="G32" s="86">
        <v>34178</v>
      </c>
      <c r="H32" s="86">
        <v>348004</v>
      </c>
      <c r="I32" s="86">
        <v>190042</v>
      </c>
      <c r="J32" s="86">
        <v>157962</v>
      </c>
      <c r="K32" s="86">
        <v>18750</v>
      </c>
      <c r="L32" s="86">
        <v>80668</v>
      </c>
      <c r="M32" s="86">
        <v>109475</v>
      </c>
      <c r="N32" s="86">
        <v>7239</v>
      </c>
      <c r="O32" s="99"/>
      <c r="P32" s="99"/>
      <c r="Q32" s="99"/>
      <c r="R32" s="99"/>
      <c r="S32" s="99"/>
      <c r="T32" s="99"/>
      <c r="U32" s="99"/>
      <c r="V32" s="99"/>
      <c r="W32" s="99"/>
      <c r="X32" s="99"/>
    </row>
    <row r="33" spans="1:24" s="73" customFormat="1" ht="11.1" customHeight="1">
      <c r="A33" s="22">
        <f>IF(B33&lt;&gt;"",COUNTA($B$19:B33),"")</f>
        <v>15</v>
      </c>
      <c r="B33" s="81" t="s">
        <v>154</v>
      </c>
      <c r="C33" s="82">
        <v>200521</v>
      </c>
      <c r="D33" s="82">
        <v>0</v>
      </c>
      <c r="E33" s="82">
        <v>0</v>
      </c>
      <c r="F33" s="82">
        <v>0</v>
      </c>
      <c r="G33" s="82">
        <v>0</v>
      </c>
      <c r="H33" s="82">
        <v>0</v>
      </c>
      <c r="I33" s="82">
        <v>0</v>
      </c>
      <c r="J33" s="82">
        <v>0</v>
      </c>
      <c r="K33" s="82">
        <v>0</v>
      </c>
      <c r="L33" s="82">
        <v>0</v>
      </c>
      <c r="M33" s="82">
        <v>0</v>
      </c>
      <c r="N33" s="82">
        <v>200521</v>
      </c>
      <c r="O33" s="99"/>
      <c r="P33" s="99"/>
      <c r="Q33" s="99"/>
      <c r="R33" s="99"/>
      <c r="S33" s="99"/>
      <c r="T33" s="99"/>
      <c r="U33" s="99"/>
      <c r="V33" s="99"/>
      <c r="W33" s="99"/>
      <c r="X33" s="99"/>
    </row>
    <row r="34" spans="1:24" s="73" customFormat="1" ht="11.1" customHeight="1">
      <c r="A34" s="22">
        <f>IF(B34&lt;&gt;"",COUNTA($B$19:B34),"")</f>
        <v>16</v>
      </c>
      <c r="B34" s="81" t="s">
        <v>155</v>
      </c>
      <c r="C34" s="82">
        <v>72936</v>
      </c>
      <c r="D34" s="82">
        <v>0</v>
      </c>
      <c r="E34" s="82">
        <v>0</v>
      </c>
      <c r="F34" s="82">
        <v>0</v>
      </c>
      <c r="G34" s="82">
        <v>0</v>
      </c>
      <c r="H34" s="82">
        <v>0</v>
      </c>
      <c r="I34" s="82">
        <v>0</v>
      </c>
      <c r="J34" s="82">
        <v>0</v>
      </c>
      <c r="K34" s="82">
        <v>0</v>
      </c>
      <c r="L34" s="82">
        <v>0</v>
      </c>
      <c r="M34" s="82">
        <v>0</v>
      </c>
      <c r="N34" s="82">
        <v>72936</v>
      </c>
      <c r="O34" s="99"/>
      <c r="P34" s="99"/>
      <c r="Q34" s="99"/>
      <c r="R34" s="99"/>
      <c r="S34" s="99"/>
      <c r="T34" s="99"/>
      <c r="U34" s="99"/>
      <c r="V34" s="99"/>
      <c r="W34" s="99"/>
      <c r="X34" s="99"/>
    </row>
    <row r="35" spans="1:24" s="73" customFormat="1" ht="11.1" customHeight="1">
      <c r="A35" s="22">
        <f>IF(B35&lt;&gt;"",COUNTA($B$19:B35),"")</f>
        <v>17</v>
      </c>
      <c r="B35" s="81" t="s">
        <v>171</v>
      </c>
      <c r="C35" s="82">
        <v>70848</v>
      </c>
      <c r="D35" s="82">
        <v>0</v>
      </c>
      <c r="E35" s="82">
        <v>0</v>
      </c>
      <c r="F35" s="82">
        <v>0</v>
      </c>
      <c r="G35" s="82">
        <v>0</v>
      </c>
      <c r="H35" s="82">
        <v>0</v>
      </c>
      <c r="I35" s="82">
        <v>0</v>
      </c>
      <c r="J35" s="82">
        <v>0</v>
      </c>
      <c r="K35" s="82">
        <v>0</v>
      </c>
      <c r="L35" s="82">
        <v>0</v>
      </c>
      <c r="M35" s="82">
        <v>0</v>
      </c>
      <c r="N35" s="82">
        <v>70848</v>
      </c>
      <c r="O35" s="99"/>
      <c r="P35" s="99"/>
      <c r="Q35" s="99"/>
      <c r="R35" s="99"/>
      <c r="S35" s="99"/>
      <c r="T35" s="99"/>
      <c r="U35" s="99"/>
      <c r="V35" s="99"/>
      <c r="W35" s="99"/>
      <c r="X35" s="99"/>
    </row>
    <row r="36" spans="1:24" s="73" customFormat="1" ht="11.1" customHeight="1">
      <c r="A36" s="22">
        <f>IF(B36&lt;&gt;"",COUNTA($B$19:B36),"")</f>
        <v>18</v>
      </c>
      <c r="B36" s="81" t="s">
        <v>172</v>
      </c>
      <c r="C36" s="82">
        <v>34681</v>
      </c>
      <c r="D36" s="82">
        <v>0</v>
      </c>
      <c r="E36" s="82">
        <v>0</v>
      </c>
      <c r="F36" s="82">
        <v>0</v>
      </c>
      <c r="G36" s="82">
        <v>0</v>
      </c>
      <c r="H36" s="82">
        <v>0</v>
      </c>
      <c r="I36" s="82">
        <v>0</v>
      </c>
      <c r="J36" s="82">
        <v>0</v>
      </c>
      <c r="K36" s="82">
        <v>0</v>
      </c>
      <c r="L36" s="82">
        <v>0</v>
      </c>
      <c r="M36" s="82">
        <v>0</v>
      </c>
      <c r="N36" s="82">
        <v>34681</v>
      </c>
      <c r="O36" s="99"/>
      <c r="P36" s="99"/>
      <c r="Q36" s="99"/>
      <c r="R36" s="99"/>
      <c r="S36" s="99"/>
      <c r="T36" s="99"/>
      <c r="U36" s="99"/>
      <c r="V36" s="99"/>
      <c r="W36" s="99"/>
      <c r="X36" s="99"/>
    </row>
    <row r="37" spans="1:24" s="73" customFormat="1" ht="11.1" customHeight="1">
      <c r="A37" s="22">
        <f>IF(B37&lt;&gt;"",COUNTA($B$19:B37),"")</f>
        <v>19</v>
      </c>
      <c r="B37" s="81" t="s">
        <v>61</v>
      </c>
      <c r="C37" s="82">
        <v>174983</v>
      </c>
      <c r="D37" s="82">
        <v>0</v>
      </c>
      <c r="E37" s="82">
        <v>0</v>
      </c>
      <c r="F37" s="82">
        <v>0</v>
      </c>
      <c r="G37" s="82">
        <v>0</v>
      </c>
      <c r="H37" s="82">
        <v>0</v>
      </c>
      <c r="I37" s="82">
        <v>0</v>
      </c>
      <c r="J37" s="82">
        <v>0</v>
      </c>
      <c r="K37" s="82">
        <v>0</v>
      </c>
      <c r="L37" s="82">
        <v>0</v>
      </c>
      <c r="M37" s="82">
        <v>0</v>
      </c>
      <c r="N37" s="82">
        <v>174983</v>
      </c>
      <c r="O37" s="99"/>
      <c r="P37" s="99"/>
      <c r="Q37" s="99"/>
      <c r="R37" s="99"/>
      <c r="S37" s="99"/>
      <c r="T37" s="99"/>
      <c r="U37" s="99"/>
      <c r="V37" s="99"/>
      <c r="W37" s="99"/>
      <c r="X37" s="99"/>
    </row>
    <row r="38" spans="1:24" s="73" customFormat="1" ht="21.6" customHeight="1">
      <c r="A38" s="22">
        <f>IF(B38&lt;&gt;"",COUNTA($B$19:B38),"")</f>
        <v>20</v>
      </c>
      <c r="B38" s="84" t="s">
        <v>156</v>
      </c>
      <c r="C38" s="82">
        <v>111315</v>
      </c>
      <c r="D38" s="82">
        <v>0</v>
      </c>
      <c r="E38" s="82">
        <v>0</v>
      </c>
      <c r="F38" s="82">
        <v>0</v>
      </c>
      <c r="G38" s="82">
        <v>0</v>
      </c>
      <c r="H38" s="82">
        <v>0</v>
      </c>
      <c r="I38" s="82">
        <v>0</v>
      </c>
      <c r="J38" s="82">
        <v>0</v>
      </c>
      <c r="K38" s="82">
        <v>0</v>
      </c>
      <c r="L38" s="82">
        <v>0</v>
      </c>
      <c r="M38" s="82">
        <v>0</v>
      </c>
      <c r="N38" s="82">
        <v>111315</v>
      </c>
      <c r="O38" s="99"/>
      <c r="P38" s="99"/>
      <c r="Q38" s="99"/>
      <c r="R38" s="99"/>
      <c r="S38" s="99"/>
      <c r="T38" s="99"/>
      <c r="U38" s="99"/>
      <c r="V38" s="99"/>
      <c r="W38" s="99"/>
      <c r="X38" s="99"/>
    </row>
    <row r="39" spans="1:24" s="73" customFormat="1" ht="21.6" customHeight="1">
      <c r="A39" s="22">
        <f>IF(B39&lt;&gt;"",COUNTA($B$19:B39),"")</f>
        <v>21</v>
      </c>
      <c r="B39" s="84" t="s">
        <v>157</v>
      </c>
      <c r="C39" s="82">
        <v>140010</v>
      </c>
      <c r="D39" s="82">
        <v>617</v>
      </c>
      <c r="E39" s="82">
        <v>109</v>
      </c>
      <c r="F39" s="82">
        <v>2841</v>
      </c>
      <c r="G39" s="82">
        <v>10875</v>
      </c>
      <c r="H39" s="82">
        <v>122244</v>
      </c>
      <c r="I39" s="82">
        <v>64099</v>
      </c>
      <c r="J39" s="82">
        <v>58145</v>
      </c>
      <c r="K39" s="82">
        <v>344</v>
      </c>
      <c r="L39" s="82">
        <v>2794</v>
      </c>
      <c r="M39" s="82">
        <v>186</v>
      </c>
      <c r="N39" s="82">
        <v>0</v>
      </c>
      <c r="O39" s="99"/>
      <c r="P39" s="99"/>
      <c r="Q39" s="99"/>
      <c r="R39" s="99"/>
      <c r="S39" s="99"/>
      <c r="T39" s="99"/>
      <c r="U39" s="99"/>
      <c r="V39" s="99"/>
      <c r="W39" s="99"/>
      <c r="X39" s="99"/>
    </row>
    <row r="40" spans="1:24" s="73" customFormat="1" ht="21.6" customHeight="1">
      <c r="A40" s="22">
        <f>IF(B40&lt;&gt;"",COUNTA($B$19:B40),"")</f>
        <v>22</v>
      </c>
      <c r="B40" s="84" t="s">
        <v>158</v>
      </c>
      <c r="C40" s="82">
        <v>29658</v>
      </c>
      <c r="D40" s="82">
        <v>500</v>
      </c>
      <c r="E40" s="82">
        <v>50</v>
      </c>
      <c r="F40" s="82">
        <v>5</v>
      </c>
      <c r="G40" s="82">
        <v>140</v>
      </c>
      <c r="H40" s="82">
        <v>28621</v>
      </c>
      <c r="I40" s="82">
        <v>28190</v>
      </c>
      <c r="J40" s="82">
        <v>431</v>
      </c>
      <c r="K40" s="82">
        <v>227</v>
      </c>
      <c r="L40" s="82">
        <v>0</v>
      </c>
      <c r="M40" s="82">
        <v>114</v>
      </c>
      <c r="N40" s="82">
        <v>0</v>
      </c>
      <c r="O40" s="99"/>
      <c r="P40" s="99"/>
      <c r="Q40" s="99"/>
      <c r="R40" s="99"/>
      <c r="S40" s="99"/>
      <c r="T40" s="99"/>
      <c r="U40" s="99"/>
      <c r="V40" s="99"/>
      <c r="W40" s="99"/>
      <c r="X40" s="99"/>
    </row>
    <row r="41" spans="1:24" s="73" customFormat="1" ht="11.1" customHeight="1">
      <c r="A41" s="22">
        <f>IF(B41&lt;&gt;"",COUNTA($B$19:B41),"")</f>
        <v>23</v>
      </c>
      <c r="B41" s="81" t="s">
        <v>159</v>
      </c>
      <c r="C41" s="82">
        <v>67957</v>
      </c>
      <c r="D41" s="82">
        <v>395</v>
      </c>
      <c r="E41" s="82">
        <v>6610</v>
      </c>
      <c r="F41" s="82">
        <v>601</v>
      </c>
      <c r="G41" s="82">
        <v>1187</v>
      </c>
      <c r="H41" s="82">
        <v>196</v>
      </c>
      <c r="I41" s="82">
        <v>4</v>
      </c>
      <c r="J41" s="82">
        <v>191</v>
      </c>
      <c r="K41" s="82">
        <v>985</v>
      </c>
      <c r="L41" s="82">
        <v>5128</v>
      </c>
      <c r="M41" s="82">
        <v>52856</v>
      </c>
      <c r="N41" s="82">
        <v>0</v>
      </c>
      <c r="O41" s="99"/>
      <c r="P41" s="99"/>
      <c r="Q41" s="99"/>
      <c r="R41" s="99"/>
      <c r="S41" s="99"/>
      <c r="T41" s="99"/>
      <c r="U41" s="99"/>
      <c r="V41" s="99"/>
      <c r="W41" s="99"/>
      <c r="X41" s="99"/>
    </row>
    <row r="42" spans="1:24" s="73" customFormat="1" ht="11.1" customHeight="1">
      <c r="A42" s="22">
        <f>IF(B42&lt;&gt;"",COUNTA($B$19:B42),"")</f>
        <v>24</v>
      </c>
      <c r="B42" s="81" t="s">
        <v>160</v>
      </c>
      <c r="C42" s="82">
        <v>341435</v>
      </c>
      <c r="D42" s="82">
        <v>43180</v>
      </c>
      <c r="E42" s="82">
        <v>13242</v>
      </c>
      <c r="F42" s="82">
        <v>11186</v>
      </c>
      <c r="G42" s="82">
        <v>804</v>
      </c>
      <c r="H42" s="82">
        <v>86989</v>
      </c>
      <c r="I42" s="82">
        <v>44087</v>
      </c>
      <c r="J42" s="82">
        <v>42901</v>
      </c>
      <c r="K42" s="82">
        <v>861</v>
      </c>
      <c r="L42" s="82">
        <v>6471</v>
      </c>
      <c r="M42" s="82">
        <v>14662</v>
      </c>
      <c r="N42" s="82">
        <v>164041</v>
      </c>
      <c r="O42" s="99"/>
      <c r="P42" s="99"/>
      <c r="Q42" s="99"/>
      <c r="R42" s="99"/>
      <c r="S42" s="99"/>
      <c r="T42" s="99"/>
      <c r="U42" s="99"/>
      <c r="V42" s="99"/>
      <c r="W42" s="99"/>
      <c r="X42" s="99"/>
    </row>
    <row r="43" spans="1:24" s="73" customFormat="1" ht="11.1" customHeight="1">
      <c r="A43" s="22">
        <f>IF(B43&lt;&gt;"",COUNTA($B$19:B43),"")</f>
        <v>25</v>
      </c>
      <c r="B43" s="81" t="s">
        <v>146</v>
      </c>
      <c r="C43" s="82">
        <v>220296</v>
      </c>
      <c r="D43" s="82">
        <v>18474</v>
      </c>
      <c r="E43" s="82">
        <v>2695</v>
      </c>
      <c r="F43" s="82">
        <v>9151</v>
      </c>
      <c r="G43" s="82">
        <v>98</v>
      </c>
      <c r="H43" s="82">
        <v>38812</v>
      </c>
      <c r="I43" s="82">
        <v>475</v>
      </c>
      <c r="J43" s="82">
        <v>38337</v>
      </c>
      <c r="K43" s="82">
        <v>64</v>
      </c>
      <c r="L43" s="82">
        <v>1581</v>
      </c>
      <c r="M43" s="82">
        <v>300</v>
      </c>
      <c r="N43" s="82">
        <v>149122</v>
      </c>
      <c r="O43" s="99"/>
      <c r="P43" s="99"/>
      <c r="Q43" s="99"/>
      <c r="R43" s="99"/>
      <c r="S43" s="99"/>
      <c r="T43" s="99"/>
      <c r="U43" s="99"/>
      <c r="V43" s="99"/>
      <c r="W43" s="99"/>
      <c r="X43" s="99"/>
    </row>
    <row r="44" spans="1:24" s="73" customFormat="1" ht="20.100000000000001" customHeight="1">
      <c r="A44" s="23">
        <f>IF(B44&lt;&gt;"",COUNTA($B$19:B44),"")</f>
        <v>26</v>
      </c>
      <c r="B44" s="85" t="s">
        <v>161</v>
      </c>
      <c r="C44" s="86">
        <v>845583</v>
      </c>
      <c r="D44" s="86">
        <v>26219</v>
      </c>
      <c r="E44" s="86">
        <v>17316</v>
      </c>
      <c r="F44" s="86">
        <v>5482</v>
      </c>
      <c r="G44" s="86">
        <v>12908</v>
      </c>
      <c r="H44" s="86">
        <v>199237</v>
      </c>
      <c r="I44" s="86">
        <v>135906</v>
      </c>
      <c r="J44" s="86">
        <v>63332</v>
      </c>
      <c r="K44" s="86">
        <v>2353</v>
      </c>
      <c r="L44" s="86">
        <v>12813</v>
      </c>
      <c r="M44" s="86">
        <v>67517</v>
      </c>
      <c r="N44" s="86">
        <v>501738</v>
      </c>
      <c r="O44" s="99"/>
      <c r="P44" s="99"/>
      <c r="Q44" s="99"/>
      <c r="R44" s="99"/>
      <c r="S44" s="99"/>
      <c r="T44" s="99"/>
      <c r="U44" s="99"/>
      <c r="V44" s="99"/>
      <c r="W44" s="99"/>
      <c r="X44" s="99"/>
    </row>
    <row r="45" spans="1:24" s="101" customFormat="1" ht="11.1" customHeight="1">
      <c r="A45" s="22">
        <f>IF(B45&lt;&gt;"",COUNTA($B$19:B45),"")</f>
        <v>27</v>
      </c>
      <c r="B45" s="81" t="s">
        <v>162</v>
      </c>
      <c r="C45" s="82">
        <v>70076</v>
      </c>
      <c r="D45" s="82">
        <v>2075</v>
      </c>
      <c r="E45" s="82">
        <v>3007</v>
      </c>
      <c r="F45" s="82">
        <v>4266</v>
      </c>
      <c r="G45" s="82">
        <v>700</v>
      </c>
      <c r="H45" s="82">
        <v>1884</v>
      </c>
      <c r="I45" s="82">
        <v>478</v>
      </c>
      <c r="J45" s="82">
        <v>1406</v>
      </c>
      <c r="K45" s="82">
        <v>311</v>
      </c>
      <c r="L45" s="82">
        <v>14503</v>
      </c>
      <c r="M45" s="82">
        <v>7119</v>
      </c>
      <c r="N45" s="82">
        <v>36212</v>
      </c>
      <c r="O45" s="100"/>
      <c r="P45" s="100"/>
      <c r="Q45" s="100"/>
      <c r="R45" s="100"/>
      <c r="S45" s="100"/>
      <c r="T45" s="100"/>
      <c r="U45" s="100"/>
      <c r="V45" s="100"/>
      <c r="W45" s="100"/>
      <c r="X45" s="100"/>
    </row>
    <row r="46" spans="1:24"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row>
    <row r="47" spans="1:24" s="101" customFormat="1" ht="11.1" customHeight="1">
      <c r="A47" s="22">
        <f>IF(B47&lt;&gt;"",COUNTA($B$19:B47),"")</f>
        <v>29</v>
      </c>
      <c r="B47" s="81" t="s">
        <v>164</v>
      </c>
      <c r="C47" s="82">
        <v>37473</v>
      </c>
      <c r="D47" s="82">
        <v>6692</v>
      </c>
      <c r="E47" s="82">
        <v>1944</v>
      </c>
      <c r="F47" s="82">
        <v>1788</v>
      </c>
      <c r="G47" s="82">
        <v>200</v>
      </c>
      <c r="H47" s="82">
        <v>136</v>
      </c>
      <c r="I47" s="82">
        <v>18</v>
      </c>
      <c r="J47" s="82">
        <v>118</v>
      </c>
      <c r="K47" s="82">
        <v>422</v>
      </c>
      <c r="L47" s="82">
        <v>10954</v>
      </c>
      <c r="M47" s="82">
        <v>9809</v>
      </c>
      <c r="N47" s="82">
        <v>5527</v>
      </c>
      <c r="O47" s="100"/>
      <c r="P47" s="100"/>
      <c r="Q47" s="100"/>
      <c r="R47" s="100"/>
      <c r="S47" s="100"/>
      <c r="T47" s="100"/>
      <c r="U47" s="100"/>
      <c r="V47" s="100"/>
      <c r="W47" s="100"/>
      <c r="X47" s="100"/>
    </row>
    <row r="48" spans="1:24" s="101" customFormat="1" ht="11.1" customHeight="1">
      <c r="A48" s="22">
        <f>IF(B48&lt;&gt;"",COUNTA($B$19:B48),"")</f>
        <v>30</v>
      </c>
      <c r="B48" s="81" t="s">
        <v>146</v>
      </c>
      <c r="C48" s="82">
        <v>1492</v>
      </c>
      <c r="D48" s="82">
        <v>0</v>
      </c>
      <c r="E48" s="82">
        <v>1331</v>
      </c>
      <c r="F48" s="82">
        <v>0</v>
      </c>
      <c r="G48" s="82">
        <v>0</v>
      </c>
      <c r="H48" s="82">
        <v>0</v>
      </c>
      <c r="I48" s="82">
        <v>0</v>
      </c>
      <c r="J48" s="82">
        <v>0</v>
      </c>
      <c r="K48" s="82">
        <v>0</v>
      </c>
      <c r="L48" s="82">
        <v>95</v>
      </c>
      <c r="M48" s="82">
        <v>0</v>
      </c>
      <c r="N48" s="82">
        <v>66</v>
      </c>
      <c r="O48" s="100"/>
      <c r="P48" s="100"/>
      <c r="Q48" s="100"/>
      <c r="R48" s="100"/>
      <c r="S48" s="100"/>
      <c r="T48" s="100"/>
      <c r="U48" s="100"/>
      <c r="V48" s="100"/>
      <c r="W48" s="100"/>
      <c r="X48" s="100"/>
    </row>
    <row r="49" spans="1:24" s="73" customFormat="1" ht="20.100000000000001" customHeight="1">
      <c r="A49" s="23">
        <f>IF(B49&lt;&gt;"",COUNTA($B$19:B49),"")</f>
        <v>31</v>
      </c>
      <c r="B49" s="85" t="s">
        <v>165</v>
      </c>
      <c r="C49" s="86">
        <v>106057</v>
      </c>
      <c r="D49" s="86">
        <v>8768</v>
      </c>
      <c r="E49" s="86">
        <v>3620</v>
      </c>
      <c r="F49" s="86">
        <v>6054</v>
      </c>
      <c r="G49" s="86">
        <v>900</v>
      </c>
      <c r="H49" s="86">
        <v>2020</v>
      </c>
      <c r="I49" s="86">
        <v>496</v>
      </c>
      <c r="J49" s="86">
        <v>1524</v>
      </c>
      <c r="K49" s="86">
        <v>733</v>
      </c>
      <c r="L49" s="86">
        <v>25363</v>
      </c>
      <c r="M49" s="86">
        <v>16928</v>
      </c>
      <c r="N49" s="86">
        <v>41672</v>
      </c>
      <c r="O49" s="99"/>
      <c r="P49" s="99"/>
      <c r="Q49" s="99"/>
      <c r="R49" s="99"/>
      <c r="S49" s="99"/>
      <c r="T49" s="99"/>
      <c r="U49" s="99"/>
      <c r="V49" s="99"/>
      <c r="W49" s="99"/>
      <c r="X49" s="99"/>
    </row>
    <row r="50" spans="1:24" s="73" customFormat="1" ht="20.100000000000001" customHeight="1">
      <c r="A50" s="23">
        <f>IF(B50&lt;&gt;"",COUNTA($B$19:B50),"")</f>
        <v>32</v>
      </c>
      <c r="B50" s="85" t="s">
        <v>166</v>
      </c>
      <c r="C50" s="86">
        <v>951641</v>
      </c>
      <c r="D50" s="86">
        <v>34987</v>
      </c>
      <c r="E50" s="86">
        <v>20935</v>
      </c>
      <c r="F50" s="86">
        <v>11537</v>
      </c>
      <c r="G50" s="86">
        <v>13808</v>
      </c>
      <c r="H50" s="86">
        <v>201257</v>
      </c>
      <c r="I50" s="86">
        <v>136402</v>
      </c>
      <c r="J50" s="86">
        <v>64855</v>
      </c>
      <c r="K50" s="86">
        <v>3087</v>
      </c>
      <c r="L50" s="86">
        <v>38175</v>
      </c>
      <c r="M50" s="86">
        <v>84445</v>
      </c>
      <c r="N50" s="86">
        <v>543410</v>
      </c>
      <c r="O50" s="99"/>
      <c r="P50" s="99"/>
      <c r="Q50" s="99"/>
      <c r="R50" s="99"/>
      <c r="S50" s="99"/>
      <c r="T50" s="99"/>
      <c r="U50" s="99"/>
      <c r="V50" s="99"/>
      <c r="W50" s="99"/>
      <c r="X50" s="99"/>
    </row>
    <row r="51" spans="1:24" s="73" customFormat="1" ht="20.100000000000001" customHeight="1">
      <c r="A51" s="23">
        <f>IF(B51&lt;&gt;"",COUNTA($B$19:B51),"")</f>
        <v>33</v>
      </c>
      <c r="B51" s="85" t="s">
        <v>167</v>
      </c>
      <c r="C51" s="86">
        <v>108425</v>
      </c>
      <c r="D51" s="86">
        <v>-89978</v>
      </c>
      <c r="E51" s="86">
        <v>-31107</v>
      </c>
      <c r="F51" s="86">
        <v>-56357</v>
      </c>
      <c r="G51" s="86">
        <v>-20370</v>
      </c>
      <c r="H51" s="86">
        <v>-146747</v>
      </c>
      <c r="I51" s="86">
        <v>-53640</v>
      </c>
      <c r="J51" s="86">
        <v>-93106</v>
      </c>
      <c r="K51" s="86">
        <v>-15663</v>
      </c>
      <c r="L51" s="86">
        <v>-42493</v>
      </c>
      <c r="M51" s="86">
        <v>-25031</v>
      </c>
      <c r="N51" s="86">
        <v>536171</v>
      </c>
      <c r="O51" s="99"/>
      <c r="P51" s="99"/>
      <c r="Q51" s="99"/>
      <c r="R51" s="99"/>
      <c r="S51" s="99"/>
      <c r="T51" s="99"/>
      <c r="U51" s="99"/>
      <c r="V51" s="99"/>
      <c r="W51" s="99"/>
      <c r="X51" s="99"/>
    </row>
    <row r="52" spans="1:24" s="101" customFormat="1" ht="24.95" customHeight="1">
      <c r="A52" s="22">
        <f>IF(B52&lt;&gt;"",COUNTA($B$19:B52),"")</f>
        <v>34</v>
      </c>
      <c r="B52" s="88" t="s">
        <v>168</v>
      </c>
      <c r="C52" s="89">
        <v>107886</v>
      </c>
      <c r="D52" s="89">
        <v>-92539</v>
      </c>
      <c r="E52" s="89">
        <v>-22729</v>
      </c>
      <c r="F52" s="89">
        <v>-51034</v>
      </c>
      <c r="G52" s="89">
        <v>-19886</v>
      </c>
      <c r="H52" s="89">
        <v>-144440</v>
      </c>
      <c r="I52" s="89">
        <v>-52795</v>
      </c>
      <c r="J52" s="89">
        <v>-91645</v>
      </c>
      <c r="K52" s="89">
        <v>-14447</v>
      </c>
      <c r="L52" s="89">
        <v>-32447</v>
      </c>
      <c r="M52" s="89">
        <v>-14200</v>
      </c>
      <c r="N52" s="89">
        <v>499608</v>
      </c>
      <c r="O52" s="100"/>
      <c r="P52" s="100"/>
      <c r="Q52" s="100"/>
      <c r="R52" s="100"/>
      <c r="S52" s="100"/>
      <c r="T52" s="100"/>
      <c r="U52" s="100"/>
      <c r="V52" s="100"/>
      <c r="W52" s="100"/>
      <c r="X52" s="100"/>
    </row>
    <row r="53" spans="1:24" s="101" customFormat="1" ht="18" customHeight="1">
      <c r="A53" s="22">
        <f>IF(B53&lt;&gt;"",COUNTA($B$19:B53),"")</f>
        <v>35</v>
      </c>
      <c r="B53" s="81" t="s">
        <v>169</v>
      </c>
      <c r="C53" s="82">
        <v>14066</v>
      </c>
      <c r="D53" s="82">
        <v>57</v>
      </c>
      <c r="E53" s="82">
        <v>13</v>
      </c>
      <c r="F53" s="82">
        <v>151</v>
      </c>
      <c r="G53" s="82">
        <v>0</v>
      </c>
      <c r="H53" s="82">
        <v>0</v>
      </c>
      <c r="I53" s="82">
        <v>0</v>
      </c>
      <c r="J53" s="82">
        <v>0</v>
      </c>
      <c r="K53" s="82">
        <v>0</v>
      </c>
      <c r="L53" s="82">
        <v>0</v>
      </c>
      <c r="M53" s="82">
        <v>710</v>
      </c>
      <c r="N53" s="82">
        <v>13134</v>
      </c>
      <c r="O53" s="100"/>
      <c r="P53" s="100"/>
      <c r="Q53" s="100"/>
      <c r="R53" s="100"/>
      <c r="S53" s="100"/>
      <c r="T53" s="100"/>
      <c r="U53" s="100"/>
      <c r="V53" s="100"/>
      <c r="W53" s="100"/>
      <c r="X53" s="100"/>
    </row>
    <row r="54" spans="1:24" ht="11.1" customHeight="1">
      <c r="A54" s="22">
        <f>IF(B54&lt;&gt;"",COUNTA($B$19:B54),"")</f>
        <v>36</v>
      </c>
      <c r="B54" s="81" t="s">
        <v>170</v>
      </c>
      <c r="C54" s="82">
        <v>29013</v>
      </c>
      <c r="D54" s="82">
        <v>1546</v>
      </c>
      <c r="E54" s="82">
        <v>14</v>
      </c>
      <c r="F54" s="82">
        <v>825</v>
      </c>
      <c r="G54" s="82">
        <v>0</v>
      </c>
      <c r="H54" s="82">
        <v>7</v>
      </c>
      <c r="I54" s="82">
        <v>0</v>
      </c>
      <c r="J54" s="82">
        <v>7</v>
      </c>
      <c r="K54" s="82">
        <v>6</v>
      </c>
      <c r="L54" s="82">
        <v>84</v>
      </c>
      <c r="M54" s="82">
        <v>1135</v>
      </c>
      <c r="N54" s="82">
        <v>25396</v>
      </c>
    </row>
    <row r="55" spans="1:24"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4" s="73" customFormat="1" ht="11.1" customHeight="1">
      <c r="A56" s="22">
        <f>IF(B56&lt;&gt;"",COUNTA($B$19:B56),"")</f>
        <v>37</v>
      </c>
      <c r="B56" s="81" t="s">
        <v>142</v>
      </c>
      <c r="C56" s="83">
        <v>693.49</v>
      </c>
      <c r="D56" s="83">
        <v>290.45999999999998</v>
      </c>
      <c r="E56" s="83">
        <v>98.38</v>
      </c>
      <c r="F56" s="83">
        <v>41.04</v>
      </c>
      <c r="G56" s="83">
        <v>31.04</v>
      </c>
      <c r="H56" s="83">
        <v>96.48</v>
      </c>
      <c r="I56" s="83">
        <v>34.299999999999997</v>
      </c>
      <c r="J56" s="83">
        <v>62.18</v>
      </c>
      <c r="K56" s="83">
        <v>23.01</v>
      </c>
      <c r="L56" s="83">
        <v>71.67</v>
      </c>
      <c r="M56" s="83">
        <v>41.41</v>
      </c>
      <c r="N56" s="83">
        <v>0</v>
      </c>
      <c r="O56" s="99"/>
      <c r="P56" s="99"/>
      <c r="Q56" s="99"/>
      <c r="R56" s="99"/>
      <c r="S56" s="99"/>
      <c r="T56" s="99"/>
      <c r="U56" s="99"/>
      <c r="V56" s="99"/>
      <c r="W56" s="99"/>
      <c r="X56" s="99"/>
    </row>
    <row r="57" spans="1:24" s="73" customFormat="1" ht="11.1" customHeight="1">
      <c r="A57" s="22">
        <f>IF(B57&lt;&gt;"",COUNTA($B$19:B57),"")</f>
        <v>38</v>
      </c>
      <c r="B57" s="81" t="s">
        <v>143</v>
      </c>
      <c r="C57" s="83">
        <v>479.71</v>
      </c>
      <c r="D57" s="83">
        <v>121.84</v>
      </c>
      <c r="E57" s="83">
        <v>47.72</v>
      </c>
      <c r="F57" s="83">
        <v>149.69</v>
      </c>
      <c r="G57" s="83">
        <v>14.45</v>
      </c>
      <c r="H57" s="83">
        <v>31.95</v>
      </c>
      <c r="I57" s="83">
        <v>26.92</v>
      </c>
      <c r="J57" s="83">
        <v>5.03</v>
      </c>
      <c r="K57" s="83">
        <v>10.039999999999999</v>
      </c>
      <c r="L57" s="83">
        <v>63.18</v>
      </c>
      <c r="M57" s="83">
        <v>40.61</v>
      </c>
      <c r="N57" s="83">
        <v>0.23</v>
      </c>
      <c r="O57" s="99"/>
      <c r="P57" s="99"/>
      <c r="Q57" s="99"/>
      <c r="R57" s="99"/>
      <c r="S57" s="99"/>
      <c r="T57" s="99"/>
      <c r="U57" s="99"/>
      <c r="V57" s="99"/>
      <c r="W57" s="99"/>
      <c r="X57" s="99"/>
    </row>
    <row r="58" spans="1:24" s="73" customFormat="1" ht="21.6" customHeight="1">
      <c r="A58" s="22">
        <f>IF(B58&lt;&gt;"",COUNTA($B$19:B58),"")</f>
        <v>39</v>
      </c>
      <c r="B58" s="84" t="s">
        <v>959</v>
      </c>
      <c r="C58" s="83">
        <v>777.31</v>
      </c>
      <c r="D58" s="83">
        <v>0</v>
      </c>
      <c r="E58" s="83">
        <v>0</v>
      </c>
      <c r="F58" s="83">
        <v>0</v>
      </c>
      <c r="G58" s="83">
        <v>0</v>
      </c>
      <c r="H58" s="83">
        <v>777.31</v>
      </c>
      <c r="I58" s="83">
        <v>642.99</v>
      </c>
      <c r="J58" s="83">
        <v>134.32</v>
      </c>
      <c r="K58" s="83">
        <v>0</v>
      </c>
      <c r="L58" s="83">
        <v>0</v>
      </c>
      <c r="M58" s="83">
        <v>0</v>
      </c>
      <c r="N58" s="83">
        <v>0</v>
      </c>
      <c r="O58" s="99"/>
      <c r="P58" s="99"/>
      <c r="Q58" s="99"/>
      <c r="R58" s="99"/>
      <c r="S58" s="99"/>
      <c r="T58" s="99"/>
      <c r="U58" s="99"/>
      <c r="V58" s="99"/>
      <c r="W58" s="99"/>
      <c r="X58" s="99"/>
    </row>
    <row r="59" spans="1:24" s="73" customFormat="1" ht="11.1" customHeight="1">
      <c r="A59" s="22">
        <f>IF(B59&lt;&gt;"",COUNTA($B$19:B59),"")</f>
        <v>40</v>
      </c>
      <c r="B59" s="81" t="s">
        <v>144</v>
      </c>
      <c r="C59" s="83">
        <v>12.39</v>
      </c>
      <c r="D59" s="83">
        <v>1.08</v>
      </c>
      <c r="E59" s="83">
        <v>0.02</v>
      </c>
      <c r="F59" s="83">
        <v>0.12</v>
      </c>
      <c r="G59" s="83">
        <v>0</v>
      </c>
      <c r="H59" s="83">
        <v>0</v>
      </c>
      <c r="I59" s="83">
        <v>0</v>
      </c>
      <c r="J59" s="83">
        <v>0</v>
      </c>
      <c r="K59" s="83">
        <v>0.01</v>
      </c>
      <c r="L59" s="83">
        <v>0.06</v>
      </c>
      <c r="M59" s="83">
        <v>0.35</v>
      </c>
      <c r="N59" s="83">
        <v>10.75</v>
      </c>
      <c r="O59" s="99"/>
      <c r="P59" s="99"/>
      <c r="Q59" s="99"/>
      <c r="R59" s="99"/>
      <c r="S59" s="99"/>
      <c r="T59" s="99"/>
      <c r="U59" s="99"/>
      <c r="V59" s="99"/>
      <c r="W59" s="99"/>
      <c r="X59" s="99"/>
    </row>
    <row r="60" spans="1:24" s="73" customFormat="1" ht="11.1" customHeight="1">
      <c r="A60" s="22">
        <f>IF(B60&lt;&gt;"",COUNTA($B$19:B60),"")</f>
        <v>41</v>
      </c>
      <c r="B60" s="81" t="s">
        <v>145</v>
      </c>
      <c r="C60" s="83">
        <v>1748.71</v>
      </c>
      <c r="D60" s="83">
        <v>118.31</v>
      </c>
      <c r="E60" s="83">
        <v>19.47</v>
      </c>
      <c r="F60" s="83">
        <v>63.57</v>
      </c>
      <c r="G60" s="83">
        <v>81.95</v>
      </c>
      <c r="H60" s="83">
        <v>576.16</v>
      </c>
      <c r="I60" s="83">
        <v>28.73</v>
      </c>
      <c r="J60" s="83">
        <v>547.42999999999995</v>
      </c>
      <c r="K60" s="83">
        <v>32.28</v>
      </c>
      <c r="L60" s="83">
        <v>46.56</v>
      </c>
      <c r="M60" s="83">
        <v>235.39</v>
      </c>
      <c r="N60" s="83">
        <v>575.02</v>
      </c>
      <c r="O60" s="99"/>
      <c r="P60" s="99"/>
      <c r="Q60" s="99"/>
      <c r="R60" s="99"/>
      <c r="S60" s="99"/>
      <c r="T60" s="99"/>
      <c r="U60" s="99"/>
      <c r="V60" s="99"/>
      <c r="W60" s="99"/>
      <c r="X60" s="99"/>
    </row>
    <row r="61" spans="1:24" s="73" customFormat="1" ht="11.1" customHeight="1">
      <c r="A61" s="22">
        <f>IF(B61&lt;&gt;"",COUNTA($B$19:B61),"")</f>
        <v>42</v>
      </c>
      <c r="B61" s="81" t="s">
        <v>146</v>
      </c>
      <c r="C61" s="83">
        <v>853.51</v>
      </c>
      <c r="D61" s="83">
        <v>71.569999999999993</v>
      </c>
      <c r="E61" s="83">
        <v>10.44</v>
      </c>
      <c r="F61" s="83">
        <v>35.450000000000003</v>
      </c>
      <c r="G61" s="83">
        <v>0.38</v>
      </c>
      <c r="H61" s="83">
        <v>150.37</v>
      </c>
      <c r="I61" s="83">
        <v>1.84</v>
      </c>
      <c r="J61" s="83">
        <v>148.53</v>
      </c>
      <c r="K61" s="83">
        <v>0.25</v>
      </c>
      <c r="L61" s="83">
        <v>6.12</v>
      </c>
      <c r="M61" s="83">
        <v>1.1599999999999999</v>
      </c>
      <c r="N61" s="83">
        <v>577.75</v>
      </c>
      <c r="O61" s="99"/>
      <c r="P61" s="99"/>
      <c r="Q61" s="99"/>
      <c r="R61" s="99"/>
      <c r="S61" s="99"/>
      <c r="T61" s="99"/>
      <c r="U61" s="99"/>
      <c r="V61" s="99"/>
      <c r="W61" s="99"/>
      <c r="X61" s="99"/>
    </row>
    <row r="62" spans="1:24" s="73" customFormat="1" ht="20.100000000000001" customHeight="1">
      <c r="A62" s="23">
        <f>IF(B62&lt;&gt;"",COUNTA($B$19:B62),"")</f>
        <v>43</v>
      </c>
      <c r="B62" s="85" t="s">
        <v>147</v>
      </c>
      <c r="C62" s="87">
        <v>2858.11</v>
      </c>
      <c r="D62" s="87">
        <v>460.11</v>
      </c>
      <c r="E62" s="87">
        <v>155.15</v>
      </c>
      <c r="F62" s="87">
        <v>218.97</v>
      </c>
      <c r="G62" s="87">
        <v>127.06</v>
      </c>
      <c r="H62" s="87">
        <v>1331.53</v>
      </c>
      <c r="I62" s="87">
        <v>731.09</v>
      </c>
      <c r="J62" s="87">
        <v>600.42999999999995</v>
      </c>
      <c r="K62" s="87">
        <v>65.09</v>
      </c>
      <c r="L62" s="87">
        <v>175.35</v>
      </c>
      <c r="M62" s="87">
        <v>316.60000000000002</v>
      </c>
      <c r="N62" s="87">
        <v>8.25</v>
      </c>
      <c r="O62" s="99"/>
      <c r="P62" s="99"/>
      <c r="Q62" s="99"/>
      <c r="R62" s="99"/>
      <c r="S62" s="99"/>
      <c r="T62" s="99"/>
      <c r="U62" s="99"/>
      <c r="V62" s="99"/>
      <c r="W62" s="99"/>
      <c r="X62" s="99"/>
    </row>
    <row r="63" spans="1:24" s="73" customFormat="1" ht="21.6" customHeight="1">
      <c r="A63" s="22">
        <f>IF(B63&lt;&gt;"",COUNTA($B$19:B63),"")</f>
        <v>44</v>
      </c>
      <c r="B63" s="84" t="s">
        <v>148</v>
      </c>
      <c r="C63" s="83">
        <v>359.72</v>
      </c>
      <c r="D63" s="83">
        <v>20.69</v>
      </c>
      <c r="E63" s="83">
        <v>45.82</v>
      </c>
      <c r="F63" s="83">
        <v>43.85</v>
      </c>
      <c r="G63" s="83">
        <v>4.66</v>
      </c>
      <c r="H63" s="83">
        <v>16.16</v>
      </c>
      <c r="I63" s="83">
        <v>5.19</v>
      </c>
      <c r="J63" s="83">
        <v>10.97</v>
      </c>
      <c r="K63" s="83">
        <v>7.17</v>
      </c>
      <c r="L63" s="83">
        <v>122.09</v>
      </c>
      <c r="M63" s="83">
        <v>99.27</v>
      </c>
      <c r="N63" s="83">
        <v>0</v>
      </c>
      <c r="O63" s="99"/>
      <c r="P63" s="99"/>
      <c r="Q63" s="99"/>
      <c r="R63" s="99"/>
      <c r="S63" s="99"/>
      <c r="T63" s="99"/>
      <c r="U63" s="99"/>
      <c r="V63" s="99"/>
      <c r="W63" s="99"/>
      <c r="X63" s="99"/>
    </row>
    <row r="64" spans="1:24" s="73" customFormat="1" ht="11.1" customHeight="1">
      <c r="A64" s="22">
        <f>IF(B64&lt;&gt;"",COUNTA($B$19:B64),"")</f>
        <v>45</v>
      </c>
      <c r="B64" s="81" t="s">
        <v>149</v>
      </c>
      <c r="C64" s="83">
        <v>221.9</v>
      </c>
      <c r="D64" s="83">
        <v>12.82</v>
      </c>
      <c r="E64" s="83">
        <v>25.06</v>
      </c>
      <c r="F64" s="83">
        <v>34.950000000000003</v>
      </c>
      <c r="G64" s="83">
        <v>1.93</v>
      </c>
      <c r="H64" s="83">
        <v>12.22</v>
      </c>
      <c r="I64" s="83">
        <v>4.21</v>
      </c>
      <c r="J64" s="83">
        <v>8.01</v>
      </c>
      <c r="K64" s="83">
        <v>6.28</v>
      </c>
      <c r="L64" s="83">
        <v>102.46</v>
      </c>
      <c r="M64" s="83">
        <v>26.16</v>
      </c>
      <c r="N64" s="83">
        <v>0</v>
      </c>
      <c r="O64" s="99"/>
      <c r="P64" s="99"/>
      <c r="Q64" s="99"/>
      <c r="R64" s="99"/>
      <c r="S64" s="99"/>
      <c r="T64" s="99"/>
      <c r="U64" s="99"/>
      <c r="V64" s="99"/>
      <c r="W64" s="99"/>
      <c r="X64" s="99"/>
    </row>
    <row r="65" spans="1:24" s="73" customFormat="1" ht="11.1" customHeight="1">
      <c r="A65" s="22">
        <f>IF(B65&lt;&gt;"",COUNTA($B$19:B65),"")</f>
        <v>46</v>
      </c>
      <c r="B65" s="81" t="s">
        <v>150</v>
      </c>
      <c r="C65" s="83">
        <v>0.26</v>
      </c>
      <c r="D65" s="83">
        <v>0</v>
      </c>
      <c r="E65" s="83">
        <v>0</v>
      </c>
      <c r="F65" s="83">
        <v>0</v>
      </c>
      <c r="G65" s="83">
        <v>0</v>
      </c>
      <c r="H65" s="83">
        <v>0</v>
      </c>
      <c r="I65" s="83">
        <v>0</v>
      </c>
      <c r="J65" s="83">
        <v>0</v>
      </c>
      <c r="K65" s="83">
        <v>0</v>
      </c>
      <c r="L65" s="83">
        <v>0</v>
      </c>
      <c r="M65" s="83">
        <v>0</v>
      </c>
      <c r="N65" s="83">
        <v>0.26</v>
      </c>
      <c r="O65" s="99"/>
      <c r="P65" s="99"/>
      <c r="Q65" s="99"/>
      <c r="R65" s="99"/>
      <c r="S65" s="99"/>
      <c r="T65" s="99"/>
      <c r="U65" s="99"/>
      <c r="V65" s="99"/>
      <c r="W65" s="99"/>
      <c r="X65" s="99"/>
    </row>
    <row r="66" spans="1:24" s="73" customFormat="1" ht="11.1" customHeight="1">
      <c r="A66" s="22">
        <f>IF(B66&lt;&gt;"",COUNTA($B$19:B66),"")</f>
        <v>47</v>
      </c>
      <c r="B66" s="81" t="s">
        <v>151</v>
      </c>
      <c r="C66" s="83">
        <v>54.62</v>
      </c>
      <c r="D66" s="83">
        <v>3.36</v>
      </c>
      <c r="E66" s="83">
        <v>5.81</v>
      </c>
      <c r="F66" s="83">
        <v>0.23</v>
      </c>
      <c r="G66" s="83">
        <v>0.7</v>
      </c>
      <c r="H66" s="83">
        <v>0.6</v>
      </c>
      <c r="I66" s="83">
        <v>0.01</v>
      </c>
      <c r="J66" s="83">
        <v>0.59</v>
      </c>
      <c r="K66" s="83">
        <v>0.39</v>
      </c>
      <c r="L66" s="83">
        <v>15.46</v>
      </c>
      <c r="M66" s="83">
        <v>8.2799999999999994</v>
      </c>
      <c r="N66" s="83">
        <v>19.8</v>
      </c>
      <c r="O66" s="99"/>
      <c r="P66" s="99"/>
      <c r="Q66" s="99"/>
      <c r="R66" s="99"/>
      <c r="S66" s="99"/>
      <c r="T66" s="99"/>
      <c r="U66" s="99"/>
      <c r="V66" s="99"/>
      <c r="W66" s="99"/>
      <c r="X66" s="99"/>
    </row>
    <row r="67" spans="1:24" s="73" customFormat="1" ht="11.1" customHeight="1">
      <c r="A67" s="22">
        <f>IF(B67&lt;&gt;"",COUNTA($B$19:B67),"")</f>
        <v>48</v>
      </c>
      <c r="B67" s="81" t="s">
        <v>146</v>
      </c>
      <c r="C67" s="83">
        <v>5.78</v>
      </c>
      <c r="D67" s="83">
        <v>0</v>
      </c>
      <c r="E67" s="83">
        <v>5.16</v>
      </c>
      <c r="F67" s="83">
        <v>0</v>
      </c>
      <c r="G67" s="83">
        <v>0</v>
      </c>
      <c r="H67" s="83">
        <v>0</v>
      </c>
      <c r="I67" s="83">
        <v>0</v>
      </c>
      <c r="J67" s="83">
        <v>0</v>
      </c>
      <c r="K67" s="83">
        <v>0</v>
      </c>
      <c r="L67" s="83">
        <v>0.37</v>
      </c>
      <c r="M67" s="83">
        <v>0</v>
      </c>
      <c r="N67" s="83">
        <v>0.26</v>
      </c>
      <c r="O67" s="99"/>
      <c r="P67" s="99"/>
      <c r="Q67" s="99"/>
      <c r="R67" s="99"/>
      <c r="S67" s="99"/>
      <c r="T67" s="99"/>
      <c r="U67" s="99"/>
      <c r="V67" s="99"/>
      <c r="W67" s="99"/>
      <c r="X67" s="99"/>
    </row>
    <row r="68" spans="1:24" s="73" customFormat="1" ht="20.100000000000001" customHeight="1">
      <c r="A68" s="23">
        <f>IF(B68&lt;&gt;"",COUNTA($B$19:B68),"")</f>
        <v>49</v>
      </c>
      <c r="B68" s="85" t="s">
        <v>152</v>
      </c>
      <c r="C68" s="87">
        <v>408.82</v>
      </c>
      <c r="D68" s="87">
        <v>24.05</v>
      </c>
      <c r="E68" s="87">
        <v>46.48</v>
      </c>
      <c r="F68" s="87">
        <v>44.08</v>
      </c>
      <c r="G68" s="87">
        <v>5.36</v>
      </c>
      <c r="H68" s="87">
        <v>16.760000000000002</v>
      </c>
      <c r="I68" s="87">
        <v>5.2</v>
      </c>
      <c r="J68" s="87">
        <v>11.57</v>
      </c>
      <c r="K68" s="87">
        <v>7.56</v>
      </c>
      <c r="L68" s="87">
        <v>137.19</v>
      </c>
      <c r="M68" s="87">
        <v>107.54</v>
      </c>
      <c r="N68" s="87">
        <v>19.8</v>
      </c>
      <c r="O68" s="99"/>
      <c r="P68" s="99"/>
      <c r="Q68" s="99"/>
      <c r="R68" s="99"/>
      <c r="S68" s="99"/>
      <c r="T68" s="99"/>
      <c r="U68" s="99"/>
      <c r="V68" s="99"/>
      <c r="W68" s="99"/>
      <c r="X68" s="99"/>
    </row>
    <row r="69" spans="1:24" s="73" customFormat="1" ht="20.100000000000001" customHeight="1">
      <c r="A69" s="23">
        <f>IF(B69&lt;&gt;"",COUNTA($B$19:B69),"")</f>
        <v>50</v>
      </c>
      <c r="B69" s="85" t="s">
        <v>153</v>
      </c>
      <c r="C69" s="87">
        <v>3266.92</v>
      </c>
      <c r="D69" s="87">
        <v>484.16</v>
      </c>
      <c r="E69" s="87">
        <v>201.63</v>
      </c>
      <c r="F69" s="87">
        <v>263.05</v>
      </c>
      <c r="G69" s="87">
        <v>132.41999999999999</v>
      </c>
      <c r="H69" s="87">
        <v>1348.29</v>
      </c>
      <c r="I69" s="87">
        <v>736.29</v>
      </c>
      <c r="J69" s="87">
        <v>612</v>
      </c>
      <c r="K69" s="87">
        <v>72.650000000000006</v>
      </c>
      <c r="L69" s="87">
        <v>312.54000000000002</v>
      </c>
      <c r="M69" s="87">
        <v>424.15</v>
      </c>
      <c r="N69" s="87">
        <v>28.05</v>
      </c>
      <c r="O69" s="99"/>
      <c r="P69" s="99"/>
      <c r="Q69" s="99"/>
      <c r="R69" s="99"/>
      <c r="S69" s="99"/>
      <c r="T69" s="99"/>
      <c r="U69" s="99"/>
      <c r="V69" s="99"/>
      <c r="W69" s="99"/>
      <c r="X69" s="99"/>
    </row>
    <row r="70" spans="1:24" s="73" customFormat="1" ht="11.1" customHeight="1">
      <c r="A70" s="22">
        <f>IF(B70&lt;&gt;"",COUNTA($B$19:B70),"")</f>
        <v>51</v>
      </c>
      <c r="B70" s="81" t="s">
        <v>154</v>
      </c>
      <c r="C70" s="83">
        <v>776.89</v>
      </c>
      <c r="D70" s="83">
        <v>0</v>
      </c>
      <c r="E70" s="83">
        <v>0</v>
      </c>
      <c r="F70" s="83">
        <v>0</v>
      </c>
      <c r="G70" s="83">
        <v>0</v>
      </c>
      <c r="H70" s="83">
        <v>0</v>
      </c>
      <c r="I70" s="83">
        <v>0</v>
      </c>
      <c r="J70" s="83">
        <v>0</v>
      </c>
      <c r="K70" s="83">
        <v>0</v>
      </c>
      <c r="L70" s="83">
        <v>0</v>
      </c>
      <c r="M70" s="83">
        <v>0</v>
      </c>
      <c r="N70" s="83">
        <v>776.89</v>
      </c>
      <c r="O70" s="99"/>
      <c r="P70" s="99"/>
      <c r="Q70" s="99"/>
      <c r="R70" s="99"/>
      <c r="S70" s="99"/>
      <c r="T70" s="99"/>
      <c r="U70" s="99"/>
      <c r="V70" s="99"/>
      <c r="W70" s="99"/>
      <c r="X70" s="99"/>
    </row>
    <row r="71" spans="1:24" s="73" customFormat="1" ht="11.1" customHeight="1">
      <c r="A71" s="22">
        <f>IF(B71&lt;&gt;"",COUNTA($B$19:B71),"")</f>
        <v>52</v>
      </c>
      <c r="B71" s="81" t="s">
        <v>155</v>
      </c>
      <c r="C71" s="83">
        <v>282.58</v>
      </c>
      <c r="D71" s="83">
        <v>0</v>
      </c>
      <c r="E71" s="83">
        <v>0</v>
      </c>
      <c r="F71" s="83">
        <v>0</v>
      </c>
      <c r="G71" s="83">
        <v>0</v>
      </c>
      <c r="H71" s="83">
        <v>0</v>
      </c>
      <c r="I71" s="83">
        <v>0</v>
      </c>
      <c r="J71" s="83">
        <v>0</v>
      </c>
      <c r="K71" s="83">
        <v>0</v>
      </c>
      <c r="L71" s="83">
        <v>0</v>
      </c>
      <c r="M71" s="83">
        <v>0</v>
      </c>
      <c r="N71" s="83">
        <v>282.58</v>
      </c>
      <c r="O71" s="99"/>
      <c r="P71" s="99"/>
      <c r="Q71" s="99"/>
      <c r="R71" s="99"/>
      <c r="S71" s="99"/>
      <c r="T71" s="99"/>
      <c r="U71" s="99"/>
      <c r="V71" s="99"/>
      <c r="W71" s="99"/>
      <c r="X71" s="99"/>
    </row>
    <row r="72" spans="1:24" s="73" customFormat="1" ht="11.1" customHeight="1">
      <c r="A72" s="22">
        <f>IF(B72&lt;&gt;"",COUNTA($B$19:B72),"")</f>
        <v>53</v>
      </c>
      <c r="B72" s="81" t="s">
        <v>171</v>
      </c>
      <c r="C72" s="83">
        <v>274.49</v>
      </c>
      <c r="D72" s="83">
        <v>0</v>
      </c>
      <c r="E72" s="83">
        <v>0</v>
      </c>
      <c r="F72" s="83">
        <v>0</v>
      </c>
      <c r="G72" s="83">
        <v>0</v>
      </c>
      <c r="H72" s="83">
        <v>0</v>
      </c>
      <c r="I72" s="83">
        <v>0</v>
      </c>
      <c r="J72" s="83">
        <v>0</v>
      </c>
      <c r="K72" s="83">
        <v>0</v>
      </c>
      <c r="L72" s="83">
        <v>0</v>
      </c>
      <c r="M72" s="83">
        <v>0</v>
      </c>
      <c r="N72" s="83">
        <v>274.49</v>
      </c>
      <c r="O72" s="99"/>
      <c r="P72" s="99"/>
      <c r="Q72" s="99"/>
      <c r="R72" s="99"/>
      <c r="S72" s="99"/>
      <c r="T72" s="99"/>
      <c r="U72" s="99"/>
      <c r="V72" s="99"/>
      <c r="W72" s="99"/>
      <c r="X72" s="99"/>
    </row>
    <row r="73" spans="1:24" s="73" customFormat="1" ht="11.1" customHeight="1">
      <c r="A73" s="22">
        <f>IF(B73&lt;&gt;"",COUNTA($B$19:B73),"")</f>
        <v>54</v>
      </c>
      <c r="B73" s="81" t="s">
        <v>172</v>
      </c>
      <c r="C73" s="83">
        <v>134.37</v>
      </c>
      <c r="D73" s="83">
        <v>0</v>
      </c>
      <c r="E73" s="83">
        <v>0</v>
      </c>
      <c r="F73" s="83">
        <v>0</v>
      </c>
      <c r="G73" s="83">
        <v>0</v>
      </c>
      <c r="H73" s="83">
        <v>0</v>
      </c>
      <c r="I73" s="83">
        <v>0</v>
      </c>
      <c r="J73" s="83">
        <v>0</v>
      </c>
      <c r="K73" s="83">
        <v>0</v>
      </c>
      <c r="L73" s="83">
        <v>0</v>
      </c>
      <c r="M73" s="83">
        <v>0</v>
      </c>
      <c r="N73" s="83">
        <v>134.37</v>
      </c>
      <c r="O73" s="99"/>
      <c r="P73" s="99"/>
      <c r="Q73" s="99"/>
      <c r="R73" s="99"/>
      <c r="S73" s="99"/>
      <c r="T73" s="99"/>
      <c r="U73" s="99"/>
      <c r="V73" s="99"/>
      <c r="W73" s="99"/>
      <c r="X73" s="99"/>
    </row>
    <row r="74" spans="1:24" s="73" customFormat="1" ht="11.1" customHeight="1">
      <c r="A74" s="22">
        <f>IF(B74&lt;&gt;"",COUNTA($B$19:B74),"")</f>
        <v>55</v>
      </c>
      <c r="B74" s="81" t="s">
        <v>61</v>
      </c>
      <c r="C74" s="83">
        <v>677.95</v>
      </c>
      <c r="D74" s="83">
        <v>0</v>
      </c>
      <c r="E74" s="83">
        <v>0</v>
      </c>
      <c r="F74" s="83">
        <v>0</v>
      </c>
      <c r="G74" s="83">
        <v>0</v>
      </c>
      <c r="H74" s="83">
        <v>0</v>
      </c>
      <c r="I74" s="83">
        <v>0</v>
      </c>
      <c r="J74" s="83">
        <v>0</v>
      </c>
      <c r="K74" s="83">
        <v>0</v>
      </c>
      <c r="L74" s="83">
        <v>0</v>
      </c>
      <c r="M74" s="83">
        <v>0</v>
      </c>
      <c r="N74" s="83">
        <v>677.95</v>
      </c>
      <c r="O74" s="99"/>
      <c r="P74" s="99"/>
      <c r="Q74" s="99"/>
      <c r="R74" s="99"/>
      <c r="S74" s="99"/>
      <c r="T74" s="99"/>
      <c r="U74" s="99"/>
      <c r="V74" s="99"/>
      <c r="W74" s="99"/>
      <c r="X74" s="99"/>
    </row>
    <row r="75" spans="1:24" s="73" customFormat="1" ht="21.6" customHeight="1">
      <c r="A75" s="22">
        <f>IF(B75&lt;&gt;"",COUNTA($B$19:B75),"")</f>
        <v>56</v>
      </c>
      <c r="B75" s="84" t="s">
        <v>156</v>
      </c>
      <c r="C75" s="83">
        <v>431.28</v>
      </c>
      <c r="D75" s="83">
        <v>0</v>
      </c>
      <c r="E75" s="83">
        <v>0</v>
      </c>
      <c r="F75" s="83">
        <v>0</v>
      </c>
      <c r="G75" s="83">
        <v>0</v>
      </c>
      <c r="H75" s="83">
        <v>0</v>
      </c>
      <c r="I75" s="83">
        <v>0</v>
      </c>
      <c r="J75" s="83">
        <v>0</v>
      </c>
      <c r="K75" s="83">
        <v>0</v>
      </c>
      <c r="L75" s="83">
        <v>0</v>
      </c>
      <c r="M75" s="83">
        <v>0</v>
      </c>
      <c r="N75" s="83">
        <v>431.28</v>
      </c>
      <c r="O75" s="99"/>
      <c r="P75" s="99"/>
      <c r="Q75" s="99"/>
      <c r="R75" s="99"/>
      <c r="S75" s="99"/>
      <c r="T75" s="99"/>
      <c r="U75" s="99"/>
      <c r="V75" s="99"/>
      <c r="W75" s="99"/>
      <c r="X75" s="99"/>
    </row>
    <row r="76" spans="1:24" s="73" customFormat="1" ht="21.6" customHeight="1">
      <c r="A76" s="22">
        <f>IF(B76&lt;&gt;"",COUNTA($B$19:B76),"")</f>
        <v>57</v>
      </c>
      <c r="B76" s="84" t="s">
        <v>157</v>
      </c>
      <c r="C76" s="83">
        <v>542.45000000000005</v>
      </c>
      <c r="D76" s="83">
        <v>2.39</v>
      </c>
      <c r="E76" s="83">
        <v>0.42</v>
      </c>
      <c r="F76" s="83">
        <v>11.01</v>
      </c>
      <c r="G76" s="83">
        <v>42.13</v>
      </c>
      <c r="H76" s="83">
        <v>473.62</v>
      </c>
      <c r="I76" s="83">
        <v>248.34</v>
      </c>
      <c r="J76" s="83">
        <v>225.28</v>
      </c>
      <c r="K76" s="83">
        <v>1.33</v>
      </c>
      <c r="L76" s="83">
        <v>10.82</v>
      </c>
      <c r="M76" s="83">
        <v>0.72</v>
      </c>
      <c r="N76" s="83">
        <v>0</v>
      </c>
      <c r="O76" s="99"/>
      <c r="P76" s="99"/>
      <c r="Q76" s="99"/>
      <c r="R76" s="99"/>
      <c r="S76" s="99"/>
      <c r="T76" s="99"/>
      <c r="U76" s="99"/>
      <c r="V76" s="99"/>
      <c r="W76" s="99"/>
      <c r="X76" s="99"/>
    </row>
    <row r="77" spans="1:24" s="73" customFormat="1" ht="21.6" customHeight="1">
      <c r="A77" s="22">
        <f>IF(B77&lt;&gt;"",COUNTA($B$19:B77),"")</f>
        <v>58</v>
      </c>
      <c r="B77" s="84" t="s">
        <v>158</v>
      </c>
      <c r="C77" s="83">
        <v>114.91</v>
      </c>
      <c r="D77" s="83">
        <v>1.94</v>
      </c>
      <c r="E77" s="83">
        <v>0.19</v>
      </c>
      <c r="F77" s="83">
        <v>0.02</v>
      </c>
      <c r="G77" s="83">
        <v>0.54</v>
      </c>
      <c r="H77" s="83">
        <v>110.89</v>
      </c>
      <c r="I77" s="83">
        <v>109.22</v>
      </c>
      <c r="J77" s="83">
        <v>1.67</v>
      </c>
      <c r="K77" s="83">
        <v>0.88</v>
      </c>
      <c r="L77" s="83">
        <v>0</v>
      </c>
      <c r="M77" s="83">
        <v>0.44</v>
      </c>
      <c r="N77" s="83">
        <v>0</v>
      </c>
      <c r="O77" s="99"/>
      <c r="P77" s="99"/>
      <c r="Q77" s="99"/>
      <c r="R77" s="99"/>
      <c r="S77" s="99"/>
      <c r="T77" s="99"/>
      <c r="U77" s="99"/>
      <c r="V77" s="99"/>
      <c r="W77" s="99"/>
      <c r="X77" s="99"/>
    </row>
    <row r="78" spans="1:24" s="73" customFormat="1" ht="11.1" customHeight="1">
      <c r="A78" s="22">
        <f>IF(B78&lt;&gt;"",COUNTA($B$19:B78),"")</f>
        <v>59</v>
      </c>
      <c r="B78" s="81" t="s">
        <v>159</v>
      </c>
      <c r="C78" s="83">
        <v>263.29000000000002</v>
      </c>
      <c r="D78" s="83">
        <v>1.53</v>
      </c>
      <c r="E78" s="83">
        <v>25.61</v>
      </c>
      <c r="F78" s="83">
        <v>2.33</v>
      </c>
      <c r="G78" s="83">
        <v>4.5999999999999996</v>
      </c>
      <c r="H78" s="83">
        <v>0.76</v>
      </c>
      <c r="I78" s="83">
        <v>0.02</v>
      </c>
      <c r="J78" s="83">
        <v>0.74</v>
      </c>
      <c r="K78" s="83">
        <v>3.82</v>
      </c>
      <c r="L78" s="83">
        <v>19.87</v>
      </c>
      <c r="M78" s="83">
        <v>204.78</v>
      </c>
      <c r="N78" s="83">
        <v>0</v>
      </c>
      <c r="O78" s="99"/>
      <c r="P78" s="99"/>
      <c r="Q78" s="99"/>
      <c r="R78" s="99"/>
      <c r="S78" s="99"/>
      <c r="T78" s="99"/>
      <c r="U78" s="99"/>
      <c r="V78" s="99"/>
      <c r="W78" s="99"/>
      <c r="X78" s="99"/>
    </row>
    <row r="79" spans="1:24" s="73" customFormat="1" ht="11.1" customHeight="1">
      <c r="A79" s="22">
        <f>IF(B79&lt;&gt;"",COUNTA($B$19:B79),"")</f>
        <v>60</v>
      </c>
      <c r="B79" s="81" t="s">
        <v>160</v>
      </c>
      <c r="C79" s="83">
        <v>1322.84</v>
      </c>
      <c r="D79" s="83">
        <v>167.3</v>
      </c>
      <c r="E79" s="83">
        <v>51.3</v>
      </c>
      <c r="F79" s="83">
        <v>43.34</v>
      </c>
      <c r="G79" s="83">
        <v>3.12</v>
      </c>
      <c r="H79" s="83">
        <v>337.03</v>
      </c>
      <c r="I79" s="83">
        <v>170.81</v>
      </c>
      <c r="J79" s="83">
        <v>166.22</v>
      </c>
      <c r="K79" s="83">
        <v>3.34</v>
      </c>
      <c r="L79" s="83">
        <v>25.07</v>
      </c>
      <c r="M79" s="83">
        <v>56.81</v>
      </c>
      <c r="N79" s="83">
        <v>635.54999999999995</v>
      </c>
      <c r="O79" s="99"/>
      <c r="P79" s="99"/>
      <c r="Q79" s="99"/>
      <c r="R79" s="99"/>
      <c r="S79" s="99"/>
      <c r="T79" s="99"/>
      <c r="U79" s="99"/>
      <c r="V79" s="99"/>
      <c r="W79" s="99"/>
      <c r="X79" s="99"/>
    </row>
    <row r="80" spans="1:24" s="73" customFormat="1" ht="11.1" customHeight="1">
      <c r="A80" s="22">
        <f>IF(B80&lt;&gt;"",COUNTA($B$19:B80),"")</f>
        <v>61</v>
      </c>
      <c r="B80" s="81" t="s">
        <v>146</v>
      </c>
      <c r="C80" s="83">
        <v>853.51</v>
      </c>
      <c r="D80" s="83">
        <v>71.569999999999993</v>
      </c>
      <c r="E80" s="83">
        <v>10.44</v>
      </c>
      <c r="F80" s="83">
        <v>35.450000000000003</v>
      </c>
      <c r="G80" s="83">
        <v>0.38</v>
      </c>
      <c r="H80" s="83">
        <v>150.37</v>
      </c>
      <c r="I80" s="83">
        <v>1.84</v>
      </c>
      <c r="J80" s="83">
        <v>148.53</v>
      </c>
      <c r="K80" s="83">
        <v>0.25</v>
      </c>
      <c r="L80" s="83">
        <v>6.12</v>
      </c>
      <c r="M80" s="83">
        <v>1.1599999999999999</v>
      </c>
      <c r="N80" s="83">
        <v>577.75</v>
      </c>
      <c r="O80" s="99"/>
      <c r="P80" s="99"/>
      <c r="Q80" s="99"/>
      <c r="R80" s="99"/>
      <c r="S80" s="99"/>
      <c r="T80" s="99"/>
      <c r="U80" s="99"/>
      <c r="V80" s="99"/>
      <c r="W80" s="99"/>
      <c r="X80" s="99"/>
    </row>
    <row r="81" spans="1:24" s="73" customFormat="1" ht="20.100000000000001" customHeight="1">
      <c r="A81" s="23">
        <f>IF(B81&lt;&gt;"",COUNTA($B$19:B81),"")</f>
        <v>62</v>
      </c>
      <c r="B81" s="85" t="s">
        <v>161</v>
      </c>
      <c r="C81" s="87">
        <v>3276.1</v>
      </c>
      <c r="D81" s="87">
        <v>101.58</v>
      </c>
      <c r="E81" s="87">
        <v>67.09</v>
      </c>
      <c r="F81" s="87">
        <v>21.24</v>
      </c>
      <c r="G81" s="87">
        <v>50.01</v>
      </c>
      <c r="H81" s="87">
        <v>771.92</v>
      </c>
      <c r="I81" s="87">
        <v>526.54999999999995</v>
      </c>
      <c r="J81" s="87">
        <v>245.37</v>
      </c>
      <c r="K81" s="87">
        <v>9.1199999999999992</v>
      </c>
      <c r="L81" s="87">
        <v>49.64</v>
      </c>
      <c r="M81" s="87">
        <v>261.58</v>
      </c>
      <c r="N81" s="87">
        <v>1943.91</v>
      </c>
      <c r="O81" s="99"/>
      <c r="P81" s="99"/>
      <c r="Q81" s="99"/>
      <c r="R81" s="99"/>
      <c r="S81" s="99"/>
      <c r="T81" s="99"/>
      <c r="U81" s="99"/>
      <c r="V81" s="99"/>
      <c r="W81" s="99"/>
      <c r="X81" s="99"/>
    </row>
    <row r="82" spans="1:24" s="101" customFormat="1" ht="11.1" customHeight="1">
      <c r="A82" s="22">
        <f>IF(B82&lt;&gt;"",COUNTA($B$19:B82),"")</f>
        <v>63</v>
      </c>
      <c r="B82" s="81" t="s">
        <v>162</v>
      </c>
      <c r="C82" s="83">
        <v>271.5</v>
      </c>
      <c r="D82" s="83">
        <v>8.0399999999999991</v>
      </c>
      <c r="E82" s="83">
        <v>11.65</v>
      </c>
      <c r="F82" s="83">
        <v>16.53</v>
      </c>
      <c r="G82" s="83">
        <v>2.71</v>
      </c>
      <c r="H82" s="83">
        <v>7.3</v>
      </c>
      <c r="I82" s="83">
        <v>1.85</v>
      </c>
      <c r="J82" s="83">
        <v>5.45</v>
      </c>
      <c r="K82" s="83">
        <v>1.21</v>
      </c>
      <c r="L82" s="83">
        <v>56.19</v>
      </c>
      <c r="M82" s="83">
        <v>27.58</v>
      </c>
      <c r="N82" s="83">
        <v>140.30000000000001</v>
      </c>
      <c r="O82" s="100"/>
      <c r="P82" s="100"/>
      <c r="Q82" s="100"/>
      <c r="R82" s="100"/>
      <c r="S82" s="100"/>
      <c r="T82" s="100"/>
      <c r="U82" s="100"/>
      <c r="V82" s="100"/>
      <c r="W82" s="100"/>
      <c r="X82" s="100"/>
    </row>
    <row r="83" spans="1:24"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row>
    <row r="84" spans="1:24" s="101" customFormat="1" ht="11.1" customHeight="1">
      <c r="A84" s="22">
        <f>IF(B84&lt;&gt;"",COUNTA($B$19:B84),"")</f>
        <v>65</v>
      </c>
      <c r="B84" s="81" t="s">
        <v>164</v>
      </c>
      <c r="C84" s="83">
        <v>145.19</v>
      </c>
      <c r="D84" s="83">
        <v>25.93</v>
      </c>
      <c r="E84" s="83">
        <v>7.53</v>
      </c>
      <c r="F84" s="83">
        <v>6.93</v>
      </c>
      <c r="G84" s="83">
        <v>0.78</v>
      </c>
      <c r="H84" s="83">
        <v>0.53</v>
      </c>
      <c r="I84" s="83">
        <v>7.0000000000000007E-2</v>
      </c>
      <c r="J84" s="83">
        <v>0.46</v>
      </c>
      <c r="K84" s="83">
        <v>1.64</v>
      </c>
      <c r="L84" s="83">
        <v>42.44</v>
      </c>
      <c r="M84" s="83">
        <v>38</v>
      </c>
      <c r="N84" s="83">
        <v>21.41</v>
      </c>
      <c r="O84" s="100"/>
      <c r="P84" s="100"/>
      <c r="Q84" s="100"/>
      <c r="R84" s="100"/>
      <c r="S84" s="100"/>
      <c r="T84" s="100"/>
      <c r="U84" s="100"/>
      <c r="V84" s="100"/>
      <c r="W84" s="100"/>
      <c r="X84" s="100"/>
    </row>
    <row r="85" spans="1:24" s="101" customFormat="1" ht="11.1" customHeight="1">
      <c r="A85" s="22">
        <f>IF(B85&lt;&gt;"",COUNTA($B$19:B85),"")</f>
        <v>66</v>
      </c>
      <c r="B85" s="81" t="s">
        <v>146</v>
      </c>
      <c r="C85" s="83">
        <v>5.78</v>
      </c>
      <c r="D85" s="83">
        <v>0</v>
      </c>
      <c r="E85" s="83">
        <v>5.16</v>
      </c>
      <c r="F85" s="83">
        <v>0</v>
      </c>
      <c r="G85" s="83">
        <v>0</v>
      </c>
      <c r="H85" s="83">
        <v>0</v>
      </c>
      <c r="I85" s="83">
        <v>0</v>
      </c>
      <c r="J85" s="83">
        <v>0</v>
      </c>
      <c r="K85" s="83">
        <v>0</v>
      </c>
      <c r="L85" s="83">
        <v>0.37</v>
      </c>
      <c r="M85" s="83">
        <v>0</v>
      </c>
      <c r="N85" s="83">
        <v>0.26</v>
      </c>
      <c r="O85" s="100"/>
      <c r="P85" s="100"/>
      <c r="Q85" s="100"/>
      <c r="R85" s="100"/>
      <c r="S85" s="100"/>
      <c r="T85" s="100"/>
      <c r="U85" s="100"/>
      <c r="V85" s="100"/>
      <c r="W85" s="100"/>
      <c r="X85" s="100"/>
    </row>
    <row r="86" spans="1:24" s="73" customFormat="1" ht="20.100000000000001" customHeight="1">
      <c r="A86" s="23">
        <f>IF(B86&lt;&gt;"",COUNTA($B$19:B86),"")</f>
        <v>67</v>
      </c>
      <c r="B86" s="85" t="s">
        <v>165</v>
      </c>
      <c r="C86" s="87">
        <v>410.9</v>
      </c>
      <c r="D86" s="87">
        <v>33.97</v>
      </c>
      <c r="E86" s="87">
        <v>14.02</v>
      </c>
      <c r="F86" s="87">
        <v>23.46</v>
      </c>
      <c r="G86" s="87">
        <v>3.49</v>
      </c>
      <c r="H86" s="87">
        <v>7.83</v>
      </c>
      <c r="I86" s="87">
        <v>1.92</v>
      </c>
      <c r="J86" s="87">
        <v>5.9</v>
      </c>
      <c r="K86" s="87">
        <v>2.84</v>
      </c>
      <c r="L86" s="87">
        <v>98.26</v>
      </c>
      <c r="M86" s="87">
        <v>65.58</v>
      </c>
      <c r="N86" s="87">
        <v>161.44999999999999</v>
      </c>
      <c r="O86" s="99"/>
      <c r="P86" s="99"/>
      <c r="Q86" s="99"/>
      <c r="R86" s="99"/>
      <c r="S86" s="99"/>
      <c r="T86" s="99"/>
      <c r="U86" s="99"/>
      <c r="V86" s="99"/>
      <c r="W86" s="99"/>
      <c r="X86" s="99"/>
    </row>
    <row r="87" spans="1:24" s="73" customFormat="1" ht="20.100000000000001" customHeight="1">
      <c r="A87" s="23">
        <f>IF(B87&lt;&gt;"",COUNTA($B$19:B87),"")</f>
        <v>68</v>
      </c>
      <c r="B87" s="85" t="s">
        <v>166</v>
      </c>
      <c r="C87" s="87">
        <v>3687</v>
      </c>
      <c r="D87" s="87">
        <v>135.55000000000001</v>
      </c>
      <c r="E87" s="87">
        <v>81.11</v>
      </c>
      <c r="F87" s="87">
        <v>44.7</v>
      </c>
      <c r="G87" s="87">
        <v>53.5</v>
      </c>
      <c r="H87" s="87">
        <v>779.74</v>
      </c>
      <c r="I87" s="87">
        <v>528.47</v>
      </c>
      <c r="J87" s="87">
        <v>251.27</v>
      </c>
      <c r="K87" s="87">
        <v>11.96</v>
      </c>
      <c r="L87" s="87">
        <v>147.9</v>
      </c>
      <c r="M87" s="87">
        <v>327.17</v>
      </c>
      <c r="N87" s="87">
        <v>2105.37</v>
      </c>
      <c r="O87" s="99"/>
      <c r="P87" s="99"/>
      <c r="Q87" s="99"/>
      <c r="R87" s="99"/>
      <c r="S87" s="99"/>
      <c r="T87" s="99"/>
      <c r="U87" s="99"/>
      <c r="V87" s="99"/>
      <c r="W87" s="99"/>
      <c r="X87" s="99"/>
    </row>
    <row r="88" spans="1:24" s="73" customFormat="1" ht="20.100000000000001" customHeight="1">
      <c r="A88" s="23">
        <f>IF(B88&lt;&gt;"",COUNTA($B$19:B88),"")</f>
        <v>69</v>
      </c>
      <c r="B88" s="85" t="s">
        <v>167</v>
      </c>
      <c r="C88" s="87">
        <v>420.08</v>
      </c>
      <c r="D88" s="87">
        <v>-348.61</v>
      </c>
      <c r="E88" s="87">
        <v>-120.52</v>
      </c>
      <c r="F88" s="87">
        <v>-218.35</v>
      </c>
      <c r="G88" s="87">
        <v>-78.92</v>
      </c>
      <c r="H88" s="87">
        <v>-568.54999999999995</v>
      </c>
      <c r="I88" s="87">
        <v>-207.82</v>
      </c>
      <c r="J88" s="87">
        <v>-360.73</v>
      </c>
      <c r="K88" s="87">
        <v>-60.69</v>
      </c>
      <c r="L88" s="87">
        <v>-164.63</v>
      </c>
      <c r="M88" s="87">
        <v>-96.98</v>
      </c>
      <c r="N88" s="87">
        <v>2077.3200000000002</v>
      </c>
      <c r="O88" s="99"/>
      <c r="P88" s="99"/>
      <c r="Q88" s="99"/>
      <c r="R88" s="99"/>
      <c r="S88" s="99"/>
      <c r="T88" s="99"/>
      <c r="U88" s="99"/>
      <c r="V88" s="99"/>
      <c r="W88" s="99"/>
      <c r="X88" s="99"/>
    </row>
    <row r="89" spans="1:24" s="101" customFormat="1" ht="24.95" customHeight="1">
      <c r="A89" s="22">
        <f>IF(B89&lt;&gt;"",COUNTA($B$19:B89),"")</f>
        <v>70</v>
      </c>
      <c r="B89" s="88" t="s">
        <v>168</v>
      </c>
      <c r="C89" s="90">
        <v>417.99</v>
      </c>
      <c r="D89" s="90">
        <v>-358.53</v>
      </c>
      <c r="E89" s="90">
        <v>-88.06</v>
      </c>
      <c r="F89" s="90">
        <v>-197.73</v>
      </c>
      <c r="G89" s="90">
        <v>-77.040000000000006</v>
      </c>
      <c r="H89" s="90">
        <v>-559.61</v>
      </c>
      <c r="I89" s="90">
        <v>-204.55</v>
      </c>
      <c r="J89" s="90">
        <v>-355.06</v>
      </c>
      <c r="K89" s="90">
        <v>-55.97</v>
      </c>
      <c r="L89" s="90">
        <v>-125.71</v>
      </c>
      <c r="M89" s="90">
        <v>-55.02</v>
      </c>
      <c r="N89" s="90">
        <v>1935.66</v>
      </c>
      <c r="O89" s="100"/>
      <c r="P89" s="100"/>
      <c r="Q89" s="100"/>
      <c r="R89" s="100"/>
      <c r="S89" s="100"/>
      <c r="T89" s="100"/>
      <c r="U89" s="100"/>
      <c r="V89" s="100"/>
      <c r="W89" s="100"/>
      <c r="X89" s="100"/>
    </row>
    <row r="90" spans="1:24" s="101" customFormat="1" ht="18" customHeight="1">
      <c r="A90" s="22">
        <f>IF(B90&lt;&gt;"",COUNTA($B$19:B90),"")</f>
        <v>71</v>
      </c>
      <c r="B90" s="81" t="s">
        <v>169</v>
      </c>
      <c r="C90" s="83">
        <v>54.5</v>
      </c>
      <c r="D90" s="83">
        <v>0.22</v>
      </c>
      <c r="E90" s="83">
        <v>0.05</v>
      </c>
      <c r="F90" s="83">
        <v>0.57999999999999996</v>
      </c>
      <c r="G90" s="83">
        <v>0</v>
      </c>
      <c r="H90" s="83">
        <v>0</v>
      </c>
      <c r="I90" s="83">
        <v>0</v>
      </c>
      <c r="J90" s="83">
        <v>0</v>
      </c>
      <c r="K90" s="83">
        <v>0</v>
      </c>
      <c r="L90" s="83">
        <v>0</v>
      </c>
      <c r="M90" s="83">
        <v>2.75</v>
      </c>
      <c r="N90" s="83">
        <v>50.89</v>
      </c>
      <c r="O90" s="100"/>
      <c r="P90" s="100"/>
      <c r="Q90" s="100"/>
      <c r="R90" s="100"/>
      <c r="S90" s="100"/>
      <c r="T90" s="100"/>
      <c r="U90" s="100"/>
      <c r="V90" s="100"/>
      <c r="W90" s="100"/>
      <c r="X90" s="100"/>
    </row>
    <row r="91" spans="1:24" ht="11.1" customHeight="1">
      <c r="A91" s="22">
        <f>IF(B91&lt;&gt;"",COUNTA($B$19:B91),"")</f>
        <v>72</v>
      </c>
      <c r="B91" s="81" t="s">
        <v>170</v>
      </c>
      <c r="C91" s="83">
        <v>112.41</v>
      </c>
      <c r="D91" s="83">
        <v>5.99</v>
      </c>
      <c r="E91" s="83">
        <v>0.05</v>
      </c>
      <c r="F91" s="83">
        <v>3.2</v>
      </c>
      <c r="G91" s="83">
        <v>0</v>
      </c>
      <c r="H91" s="83">
        <v>0.03</v>
      </c>
      <c r="I91" s="83">
        <v>0</v>
      </c>
      <c r="J91" s="83">
        <v>0.03</v>
      </c>
      <c r="K91" s="83">
        <v>0.02</v>
      </c>
      <c r="L91" s="83">
        <v>0.32</v>
      </c>
      <c r="M91" s="83">
        <v>4.4000000000000004</v>
      </c>
      <c r="N91" s="83">
        <v>98.39</v>
      </c>
    </row>
  </sheetData>
  <mergeCells count="27">
    <mergeCell ref="A1:B1"/>
    <mergeCell ref="C1:G1"/>
    <mergeCell ref="H1:N1"/>
    <mergeCell ref="A2:B3"/>
    <mergeCell ref="C2:G3"/>
    <mergeCell ref="H2:N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L5:L15"/>
    <mergeCell ref="M5:M15"/>
    <mergeCell ref="N5:N15"/>
    <mergeCell ref="I6:I15"/>
    <mergeCell ref="J6: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X91"/>
  <sheetViews>
    <sheetView zoomScale="140" zoomScaleNormal="140" workbookViewId="0">
      <pane xSplit="2" ySplit="17" topLeftCell="C18" activePane="bottomRight" state="frozen"/>
      <selection activeCell="C11" sqref="C11:H11"/>
      <selection pane="topRight" activeCell="C11" sqref="C11:H11"/>
      <selection pane="bottomLeft" activeCell="C11" sqref="C11:H11"/>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128</v>
      </c>
      <c r="B1" s="228"/>
      <c r="C1" s="219"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D1" s="219"/>
      <c r="E1" s="219"/>
      <c r="F1" s="219"/>
      <c r="G1" s="220"/>
      <c r="H1" s="224"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I1" s="219"/>
      <c r="J1" s="219"/>
      <c r="K1" s="219"/>
      <c r="L1" s="219"/>
      <c r="M1" s="219"/>
      <c r="N1" s="220"/>
    </row>
    <row r="2" spans="1:14" s="76" customFormat="1" ht="15" customHeight="1">
      <c r="A2" s="227" t="s">
        <v>106</v>
      </c>
      <c r="B2" s="228"/>
      <c r="C2" s="219" t="s">
        <v>123</v>
      </c>
      <c r="D2" s="219"/>
      <c r="E2" s="219"/>
      <c r="F2" s="219"/>
      <c r="G2" s="220"/>
      <c r="H2" s="224" t="s">
        <v>123</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4"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4"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row>
    <row r="19" spans="1:24" s="73" customFormat="1" ht="11.1" customHeight="1">
      <c r="A19" s="22">
        <f>IF(B19&lt;&gt;"",COUNTA($B$19:B19),"")</f>
        <v>1</v>
      </c>
      <c r="B19" s="81" t="s">
        <v>142</v>
      </c>
      <c r="C19" s="82">
        <v>144542</v>
      </c>
      <c r="D19" s="82">
        <v>53409</v>
      </c>
      <c r="E19" s="82">
        <v>18489</v>
      </c>
      <c r="F19" s="82">
        <v>8005</v>
      </c>
      <c r="G19" s="82">
        <v>5238</v>
      </c>
      <c r="H19" s="82">
        <v>33348</v>
      </c>
      <c r="I19" s="82">
        <v>14086</v>
      </c>
      <c r="J19" s="82">
        <v>19262</v>
      </c>
      <c r="K19" s="82">
        <v>4777</v>
      </c>
      <c r="L19" s="82">
        <v>14674</v>
      </c>
      <c r="M19" s="82">
        <v>6602</v>
      </c>
      <c r="N19" s="82">
        <v>0</v>
      </c>
      <c r="O19" s="99"/>
      <c r="P19" s="99"/>
      <c r="Q19" s="99"/>
      <c r="R19" s="99"/>
      <c r="S19" s="99"/>
      <c r="T19" s="99"/>
      <c r="U19" s="99"/>
      <c r="V19" s="99"/>
      <c r="W19" s="99"/>
      <c r="X19" s="99"/>
    </row>
    <row r="20" spans="1:24" s="73" customFormat="1" ht="11.1" customHeight="1">
      <c r="A20" s="22">
        <f>IF(B20&lt;&gt;"",COUNTA($B$19:B20),"")</f>
        <v>2</v>
      </c>
      <c r="B20" s="81" t="s">
        <v>143</v>
      </c>
      <c r="C20" s="82">
        <v>93779</v>
      </c>
      <c r="D20" s="82">
        <v>22611</v>
      </c>
      <c r="E20" s="82">
        <v>5519</v>
      </c>
      <c r="F20" s="82">
        <v>27869</v>
      </c>
      <c r="G20" s="82">
        <v>1232</v>
      </c>
      <c r="H20" s="82">
        <v>9648</v>
      </c>
      <c r="I20" s="82">
        <v>6970</v>
      </c>
      <c r="J20" s="82">
        <v>2679</v>
      </c>
      <c r="K20" s="82">
        <v>2816</v>
      </c>
      <c r="L20" s="82">
        <v>17486</v>
      </c>
      <c r="M20" s="82">
        <v>6597</v>
      </c>
      <c r="N20" s="82">
        <v>0</v>
      </c>
      <c r="O20" s="99"/>
      <c r="P20" s="99"/>
      <c r="Q20" s="99"/>
      <c r="R20" s="99"/>
      <c r="S20" s="99"/>
      <c r="T20" s="99"/>
      <c r="U20" s="99"/>
      <c r="V20" s="99"/>
      <c r="W20" s="99"/>
      <c r="X20" s="99"/>
    </row>
    <row r="21" spans="1:24" s="73" customFormat="1" ht="21.6" customHeight="1">
      <c r="A21" s="22">
        <f>IF(B21&lt;&gt;"",COUNTA($B$19:B21),"")</f>
        <v>3</v>
      </c>
      <c r="B21" s="84" t="s">
        <v>959</v>
      </c>
      <c r="C21" s="82">
        <v>134406</v>
      </c>
      <c r="D21" s="82">
        <v>0</v>
      </c>
      <c r="E21" s="82">
        <v>0</v>
      </c>
      <c r="F21" s="82">
        <v>0</v>
      </c>
      <c r="G21" s="82">
        <v>0</v>
      </c>
      <c r="H21" s="82">
        <v>134406</v>
      </c>
      <c r="I21" s="82">
        <v>114303</v>
      </c>
      <c r="J21" s="82">
        <v>20103</v>
      </c>
      <c r="K21" s="82">
        <v>0</v>
      </c>
      <c r="L21" s="82">
        <v>0</v>
      </c>
      <c r="M21" s="82">
        <v>0</v>
      </c>
      <c r="N21" s="82">
        <v>0</v>
      </c>
      <c r="O21" s="99"/>
      <c r="P21" s="99"/>
      <c r="Q21" s="99"/>
      <c r="R21" s="99"/>
      <c r="S21" s="99"/>
      <c r="T21" s="99"/>
      <c r="U21" s="99"/>
      <c r="V21" s="99"/>
      <c r="W21" s="99"/>
      <c r="X21" s="99"/>
    </row>
    <row r="22" spans="1:24" s="73" customFormat="1" ht="11.1" customHeight="1">
      <c r="A22" s="22">
        <f>IF(B22&lt;&gt;"",COUNTA($B$19:B22),"")</f>
        <v>4</v>
      </c>
      <c r="B22" s="81" t="s">
        <v>144</v>
      </c>
      <c r="C22" s="82">
        <v>1652</v>
      </c>
      <c r="D22" s="82">
        <v>39</v>
      </c>
      <c r="E22" s="82">
        <v>0</v>
      </c>
      <c r="F22" s="82">
        <v>17</v>
      </c>
      <c r="G22" s="82">
        <v>0</v>
      </c>
      <c r="H22" s="82">
        <v>0</v>
      </c>
      <c r="I22" s="82">
        <v>0</v>
      </c>
      <c r="J22" s="82">
        <v>0</v>
      </c>
      <c r="K22" s="82">
        <v>0</v>
      </c>
      <c r="L22" s="82">
        <v>17</v>
      </c>
      <c r="M22" s="82">
        <v>0</v>
      </c>
      <c r="N22" s="82">
        <v>1578</v>
      </c>
      <c r="O22" s="99"/>
      <c r="P22" s="99"/>
      <c r="Q22" s="99"/>
      <c r="R22" s="99"/>
      <c r="S22" s="99"/>
      <c r="T22" s="99"/>
      <c r="U22" s="99"/>
      <c r="V22" s="99"/>
      <c r="W22" s="99"/>
      <c r="X22" s="99"/>
    </row>
    <row r="23" spans="1:24" s="73" customFormat="1" ht="11.1" customHeight="1">
      <c r="A23" s="22">
        <f>IF(B23&lt;&gt;"",COUNTA($B$19:B23),"")</f>
        <v>5</v>
      </c>
      <c r="B23" s="81" t="s">
        <v>145</v>
      </c>
      <c r="C23" s="82">
        <v>304522</v>
      </c>
      <c r="D23" s="82">
        <v>16515</v>
      </c>
      <c r="E23" s="82">
        <v>4174</v>
      </c>
      <c r="F23" s="82">
        <v>20375</v>
      </c>
      <c r="G23" s="82">
        <v>1580</v>
      </c>
      <c r="H23" s="82">
        <v>125065</v>
      </c>
      <c r="I23" s="82">
        <v>6321</v>
      </c>
      <c r="J23" s="82">
        <v>118745</v>
      </c>
      <c r="K23" s="82">
        <v>5636</v>
      </c>
      <c r="L23" s="82">
        <v>9392</v>
      </c>
      <c r="M23" s="82">
        <v>12529</v>
      </c>
      <c r="N23" s="82">
        <v>109255</v>
      </c>
      <c r="O23" s="99"/>
      <c r="P23" s="99"/>
      <c r="Q23" s="99"/>
      <c r="R23" s="99"/>
      <c r="S23" s="99"/>
      <c r="T23" s="99"/>
      <c r="U23" s="99"/>
      <c r="V23" s="99"/>
      <c r="W23" s="99"/>
      <c r="X23" s="99"/>
    </row>
    <row r="24" spans="1:24" s="73" customFormat="1" ht="11.1" customHeight="1">
      <c r="A24" s="22">
        <f>IF(B24&lt;&gt;"",COUNTA($B$19:B24),"")</f>
        <v>6</v>
      </c>
      <c r="B24" s="81" t="s">
        <v>146</v>
      </c>
      <c r="C24" s="82">
        <v>164617</v>
      </c>
      <c r="D24" s="82">
        <v>9407</v>
      </c>
      <c r="E24" s="82">
        <v>178</v>
      </c>
      <c r="F24" s="82">
        <v>10493</v>
      </c>
      <c r="G24" s="82">
        <v>74</v>
      </c>
      <c r="H24" s="82">
        <v>37441</v>
      </c>
      <c r="I24" s="82">
        <v>160</v>
      </c>
      <c r="J24" s="82">
        <v>37281</v>
      </c>
      <c r="K24" s="82">
        <v>238</v>
      </c>
      <c r="L24" s="82">
        <v>92</v>
      </c>
      <c r="M24" s="82">
        <v>56</v>
      </c>
      <c r="N24" s="82">
        <v>106638</v>
      </c>
      <c r="O24" s="99"/>
      <c r="P24" s="99"/>
      <c r="Q24" s="99"/>
      <c r="R24" s="99"/>
      <c r="S24" s="99"/>
      <c r="T24" s="99"/>
      <c r="U24" s="99"/>
      <c r="V24" s="99"/>
      <c r="W24" s="99"/>
      <c r="X24" s="99"/>
    </row>
    <row r="25" spans="1:24" s="73" customFormat="1" ht="20.100000000000001" customHeight="1">
      <c r="A25" s="23">
        <f>IF(B25&lt;&gt;"",COUNTA($B$19:B25),"")</f>
        <v>7</v>
      </c>
      <c r="B25" s="85" t="s">
        <v>147</v>
      </c>
      <c r="C25" s="86">
        <v>514284</v>
      </c>
      <c r="D25" s="86">
        <v>83168</v>
      </c>
      <c r="E25" s="86">
        <v>28004</v>
      </c>
      <c r="F25" s="86">
        <v>45774</v>
      </c>
      <c r="G25" s="86">
        <v>7976</v>
      </c>
      <c r="H25" s="86">
        <v>265026</v>
      </c>
      <c r="I25" s="86">
        <v>141519</v>
      </c>
      <c r="J25" s="86">
        <v>123508</v>
      </c>
      <c r="K25" s="86">
        <v>12991</v>
      </c>
      <c r="L25" s="86">
        <v>41477</v>
      </c>
      <c r="M25" s="86">
        <v>25673</v>
      </c>
      <c r="N25" s="86">
        <v>4195</v>
      </c>
      <c r="O25" s="99"/>
      <c r="P25" s="99"/>
      <c r="Q25" s="99"/>
      <c r="R25" s="99"/>
      <c r="S25" s="99"/>
      <c r="T25" s="99"/>
      <c r="U25" s="99"/>
      <c r="V25" s="99"/>
      <c r="W25" s="99"/>
      <c r="X25" s="99"/>
    </row>
    <row r="26" spans="1:24" s="73" customFormat="1" ht="21.6" customHeight="1">
      <c r="A26" s="22">
        <f>IF(B26&lt;&gt;"",COUNTA($B$19:B26),"")</f>
        <v>8</v>
      </c>
      <c r="B26" s="84" t="s">
        <v>148</v>
      </c>
      <c r="C26" s="82">
        <v>98539</v>
      </c>
      <c r="D26" s="82">
        <v>19691</v>
      </c>
      <c r="E26" s="82">
        <v>6056</v>
      </c>
      <c r="F26" s="82">
        <v>16005</v>
      </c>
      <c r="G26" s="82">
        <v>177</v>
      </c>
      <c r="H26" s="82">
        <v>5647</v>
      </c>
      <c r="I26" s="82">
        <v>0</v>
      </c>
      <c r="J26" s="82">
        <v>5647</v>
      </c>
      <c r="K26" s="82">
        <v>5484</v>
      </c>
      <c r="L26" s="82">
        <v>26546</v>
      </c>
      <c r="M26" s="82">
        <v>18933</v>
      </c>
      <c r="N26" s="82">
        <v>0</v>
      </c>
      <c r="O26" s="99"/>
      <c r="P26" s="99"/>
      <c r="Q26" s="99"/>
      <c r="R26" s="99"/>
      <c r="S26" s="99"/>
      <c r="T26" s="99"/>
      <c r="U26" s="99"/>
      <c r="V26" s="99"/>
      <c r="W26" s="99"/>
      <c r="X26" s="99"/>
    </row>
    <row r="27" spans="1:24" s="73" customFormat="1" ht="11.1" customHeight="1">
      <c r="A27" s="22">
        <f>IF(B27&lt;&gt;"",COUNTA($B$19:B27),"")</f>
        <v>9</v>
      </c>
      <c r="B27" s="81" t="s">
        <v>149</v>
      </c>
      <c r="C27" s="82">
        <v>62069</v>
      </c>
      <c r="D27" s="82">
        <v>9042</v>
      </c>
      <c r="E27" s="82">
        <v>3386</v>
      </c>
      <c r="F27" s="82">
        <v>14656</v>
      </c>
      <c r="G27" s="82">
        <v>7</v>
      </c>
      <c r="H27" s="82">
        <v>4964</v>
      </c>
      <c r="I27" s="82">
        <v>0</v>
      </c>
      <c r="J27" s="82">
        <v>4964</v>
      </c>
      <c r="K27" s="82">
        <v>3110</v>
      </c>
      <c r="L27" s="82">
        <v>23770</v>
      </c>
      <c r="M27" s="82">
        <v>3133</v>
      </c>
      <c r="N27" s="82">
        <v>0</v>
      </c>
      <c r="O27" s="99"/>
      <c r="P27" s="99"/>
      <c r="Q27" s="99"/>
      <c r="R27" s="99"/>
      <c r="S27" s="99"/>
      <c r="T27" s="99"/>
      <c r="U27" s="99"/>
      <c r="V27" s="99"/>
      <c r="W27" s="99"/>
      <c r="X27" s="99"/>
    </row>
    <row r="28" spans="1:24"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row>
    <row r="29" spans="1:24" s="73" customFormat="1" ht="11.1" customHeight="1">
      <c r="A29" s="22">
        <f>IF(B29&lt;&gt;"",COUNTA($B$19:B29),"")</f>
        <v>11</v>
      </c>
      <c r="B29" s="81" t="s">
        <v>151</v>
      </c>
      <c r="C29" s="82">
        <v>4471</v>
      </c>
      <c r="D29" s="82">
        <v>32</v>
      </c>
      <c r="E29" s="82">
        <v>437</v>
      </c>
      <c r="F29" s="82">
        <v>51</v>
      </c>
      <c r="G29" s="82">
        <v>0</v>
      </c>
      <c r="H29" s="82">
        <v>218</v>
      </c>
      <c r="I29" s="82">
        <v>102</v>
      </c>
      <c r="J29" s="82">
        <v>117</v>
      </c>
      <c r="K29" s="82">
        <v>4</v>
      </c>
      <c r="L29" s="82">
        <v>896</v>
      </c>
      <c r="M29" s="82">
        <v>10</v>
      </c>
      <c r="N29" s="82">
        <v>2823</v>
      </c>
      <c r="O29" s="99"/>
      <c r="P29" s="99"/>
      <c r="Q29" s="99"/>
      <c r="R29" s="99"/>
      <c r="S29" s="99"/>
      <c r="T29" s="99"/>
      <c r="U29" s="99"/>
      <c r="V29" s="99"/>
      <c r="W29" s="99"/>
      <c r="X29" s="99"/>
    </row>
    <row r="30" spans="1:24" s="73" customFormat="1" ht="11.1" customHeight="1">
      <c r="A30" s="22">
        <f>IF(B30&lt;&gt;"",COUNTA($B$19:B30),"")</f>
        <v>12</v>
      </c>
      <c r="B30" s="81" t="s">
        <v>146</v>
      </c>
      <c r="C30" s="82">
        <v>1962</v>
      </c>
      <c r="D30" s="82">
        <v>0</v>
      </c>
      <c r="E30" s="82">
        <v>233</v>
      </c>
      <c r="F30" s="82">
        <v>0</v>
      </c>
      <c r="G30" s="82">
        <v>0</v>
      </c>
      <c r="H30" s="82">
        <v>1205</v>
      </c>
      <c r="I30" s="82">
        <v>0</v>
      </c>
      <c r="J30" s="82">
        <v>1205</v>
      </c>
      <c r="K30" s="82">
        <v>0</v>
      </c>
      <c r="L30" s="82">
        <v>524</v>
      </c>
      <c r="M30" s="82">
        <v>0</v>
      </c>
      <c r="N30" s="82">
        <v>0</v>
      </c>
      <c r="O30" s="99"/>
      <c r="P30" s="99"/>
      <c r="Q30" s="99"/>
      <c r="R30" s="99"/>
      <c r="S30" s="99"/>
      <c r="T30" s="99"/>
      <c r="U30" s="99"/>
      <c r="V30" s="99"/>
      <c r="W30" s="99"/>
      <c r="X30" s="99"/>
    </row>
    <row r="31" spans="1:24" s="73" customFormat="1" ht="20.100000000000001" customHeight="1">
      <c r="A31" s="23">
        <f>IF(B31&lt;&gt;"",COUNTA($B$19:B31),"")</f>
        <v>13</v>
      </c>
      <c r="B31" s="85" t="s">
        <v>152</v>
      </c>
      <c r="C31" s="86">
        <v>101048</v>
      </c>
      <c r="D31" s="86">
        <v>19723</v>
      </c>
      <c r="E31" s="86">
        <v>6260</v>
      </c>
      <c r="F31" s="86">
        <v>16055</v>
      </c>
      <c r="G31" s="86">
        <v>177</v>
      </c>
      <c r="H31" s="86">
        <v>4660</v>
      </c>
      <c r="I31" s="86">
        <v>102</v>
      </c>
      <c r="J31" s="86">
        <v>4558</v>
      </c>
      <c r="K31" s="86">
        <v>5488</v>
      </c>
      <c r="L31" s="86">
        <v>26918</v>
      </c>
      <c r="M31" s="86">
        <v>18943</v>
      </c>
      <c r="N31" s="86">
        <v>2823</v>
      </c>
      <c r="O31" s="99"/>
      <c r="P31" s="99"/>
      <c r="Q31" s="99"/>
      <c r="R31" s="99"/>
      <c r="S31" s="99"/>
      <c r="T31" s="99"/>
      <c r="U31" s="99"/>
      <c r="V31" s="99"/>
      <c r="W31" s="99"/>
      <c r="X31" s="99"/>
    </row>
    <row r="32" spans="1:24" s="73" customFormat="1" ht="20.100000000000001" customHeight="1">
      <c r="A32" s="23">
        <f>IF(B32&lt;&gt;"",COUNTA($B$19:B32),"")</f>
        <v>14</v>
      </c>
      <c r="B32" s="85" t="s">
        <v>153</v>
      </c>
      <c r="C32" s="86">
        <v>615331</v>
      </c>
      <c r="D32" s="86">
        <v>102891</v>
      </c>
      <c r="E32" s="86">
        <v>34264</v>
      </c>
      <c r="F32" s="86">
        <v>61829</v>
      </c>
      <c r="G32" s="86">
        <v>8153</v>
      </c>
      <c r="H32" s="86">
        <v>269686</v>
      </c>
      <c r="I32" s="86">
        <v>141620</v>
      </c>
      <c r="J32" s="86">
        <v>128066</v>
      </c>
      <c r="K32" s="86">
        <v>18479</v>
      </c>
      <c r="L32" s="86">
        <v>68396</v>
      </c>
      <c r="M32" s="86">
        <v>44616</v>
      </c>
      <c r="N32" s="86">
        <v>7018</v>
      </c>
      <c r="O32" s="99"/>
      <c r="P32" s="99"/>
      <c r="Q32" s="99"/>
      <c r="R32" s="99"/>
      <c r="S32" s="99"/>
      <c r="T32" s="99"/>
      <c r="U32" s="99"/>
      <c r="V32" s="99"/>
      <c r="W32" s="99"/>
      <c r="X32" s="99"/>
    </row>
    <row r="33" spans="1:24" s="73" customFormat="1" ht="11.1" customHeight="1">
      <c r="A33" s="22">
        <f>IF(B33&lt;&gt;"",COUNTA($B$19:B33),"")</f>
        <v>15</v>
      </c>
      <c r="B33" s="81" t="s">
        <v>154</v>
      </c>
      <c r="C33" s="82">
        <v>174093</v>
      </c>
      <c r="D33" s="82">
        <v>0</v>
      </c>
      <c r="E33" s="82">
        <v>0</v>
      </c>
      <c r="F33" s="82">
        <v>0</v>
      </c>
      <c r="G33" s="82">
        <v>0</v>
      </c>
      <c r="H33" s="82">
        <v>0</v>
      </c>
      <c r="I33" s="82">
        <v>0</v>
      </c>
      <c r="J33" s="82">
        <v>0</v>
      </c>
      <c r="K33" s="82">
        <v>0</v>
      </c>
      <c r="L33" s="82">
        <v>0</v>
      </c>
      <c r="M33" s="82">
        <v>0</v>
      </c>
      <c r="N33" s="82">
        <v>174093</v>
      </c>
      <c r="O33" s="99"/>
      <c r="P33" s="99"/>
      <c r="Q33" s="99"/>
      <c r="R33" s="99"/>
      <c r="S33" s="99"/>
      <c r="T33" s="99"/>
      <c r="U33" s="99"/>
      <c r="V33" s="99"/>
      <c r="W33" s="99"/>
      <c r="X33" s="99"/>
    </row>
    <row r="34" spans="1:24" s="73" customFormat="1" ht="11.1" customHeight="1">
      <c r="A34" s="22">
        <f>IF(B34&lt;&gt;"",COUNTA($B$19:B34),"")</f>
        <v>16</v>
      </c>
      <c r="B34" s="81" t="s">
        <v>155</v>
      </c>
      <c r="C34" s="82">
        <v>68449</v>
      </c>
      <c r="D34" s="82">
        <v>0</v>
      </c>
      <c r="E34" s="82">
        <v>0</v>
      </c>
      <c r="F34" s="82">
        <v>0</v>
      </c>
      <c r="G34" s="82">
        <v>0</v>
      </c>
      <c r="H34" s="82">
        <v>0</v>
      </c>
      <c r="I34" s="82">
        <v>0</v>
      </c>
      <c r="J34" s="82">
        <v>0</v>
      </c>
      <c r="K34" s="82">
        <v>0</v>
      </c>
      <c r="L34" s="82">
        <v>0</v>
      </c>
      <c r="M34" s="82">
        <v>0</v>
      </c>
      <c r="N34" s="82">
        <v>68449</v>
      </c>
      <c r="O34" s="99"/>
      <c r="P34" s="99"/>
      <c r="Q34" s="99"/>
      <c r="R34" s="99"/>
      <c r="S34" s="99"/>
      <c r="T34" s="99"/>
      <c r="U34" s="99"/>
      <c r="V34" s="99"/>
      <c r="W34" s="99"/>
      <c r="X34" s="99"/>
    </row>
    <row r="35" spans="1:24" s="73" customFormat="1" ht="11.1" customHeight="1">
      <c r="A35" s="22">
        <f>IF(B35&lt;&gt;"",COUNTA($B$19:B35),"")</f>
        <v>17</v>
      </c>
      <c r="B35" s="81" t="s">
        <v>171</v>
      </c>
      <c r="C35" s="82">
        <v>65085</v>
      </c>
      <c r="D35" s="82">
        <v>0</v>
      </c>
      <c r="E35" s="82">
        <v>0</v>
      </c>
      <c r="F35" s="82">
        <v>0</v>
      </c>
      <c r="G35" s="82">
        <v>0</v>
      </c>
      <c r="H35" s="82">
        <v>0</v>
      </c>
      <c r="I35" s="82">
        <v>0</v>
      </c>
      <c r="J35" s="82">
        <v>0</v>
      </c>
      <c r="K35" s="82">
        <v>0</v>
      </c>
      <c r="L35" s="82">
        <v>0</v>
      </c>
      <c r="M35" s="82">
        <v>0</v>
      </c>
      <c r="N35" s="82">
        <v>65085</v>
      </c>
      <c r="O35" s="99"/>
      <c r="P35" s="99"/>
      <c r="Q35" s="99"/>
      <c r="R35" s="99"/>
      <c r="S35" s="99"/>
      <c r="T35" s="99"/>
      <c r="U35" s="99"/>
      <c r="V35" s="99"/>
      <c r="W35" s="99"/>
      <c r="X35" s="99"/>
    </row>
    <row r="36" spans="1:24" s="73" customFormat="1" ht="11.1" customHeight="1">
      <c r="A36" s="22">
        <f>IF(B36&lt;&gt;"",COUNTA($B$19:B36),"")</f>
        <v>18</v>
      </c>
      <c r="B36" s="81" t="s">
        <v>172</v>
      </c>
      <c r="C36" s="82">
        <v>24487</v>
      </c>
      <c r="D36" s="82">
        <v>0</v>
      </c>
      <c r="E36" s="82">
        <v>0</v>
      </c>
      <c r="F36" s="82">
        <v>0</v>
      </c>
      <c r="G36" s="82">
        <v>0</v>
      </c>
      <c r="H36" s="82">
        <v>0</v>
      </c>
      <c r="I36" s="82">
        <v>0</v>
      </c>
      <c r="J36" s="82">
        <v>0</v>
      </c>
      <c r="K36" s="82">
        <v>0</v>
      </c>
      <c r="L36" s="82">
        <v>0</v>
      </c>
      <c r="M36" s="82">
        <v>0</v>
      </c>
      <c r="N36" s="82">
        <v>24487</v>
      </c>
      <c r="O36" s="99"/>
      <c r="P36" s="99"/>
      <c r="Q36" s="99"/>
      <c r="R36" s="99"/>
      <c r="S36" s="99"/>
      <c r="T36" s="99"/>
      <c r="U36" s="99"/>
      <c r="V36" s="99"/>
      <c r="W36" s="99"/>
      <c r="X36" s="99"/>
    </row>
    <row r="37" spans="1:24" s="73" customFormat="1" ht="11.1" customHeight="1">
      <c r="A37" s="22">
        <f>IF(B37&lt;&gt;"",COUNTA($B$19:B37),"")</f>
        <v>19</v>
      </c>
      <c r="B37" s="81" t="s">
        <v>61</v>
      </c>
      <c r="C37" s="82">
        <v>112772</v>
      </c>
      <c r="D37" s="82">
        <v>0</v>
      </c>
      <c r="E37" s="82">
        <v>0</v>
      </c>
      <c r="F37" s="82">
        <v>0</v>
      </c>
      <c r="G37" s="82">
        <v>0</v>
      </c>
      <c r="H37" s="82">
        <v>0</v>
      </c>
      <c r="I37" s="82">
        <v>0</v>
      </c>
      <c r="J37" s="82">
        <v>0</v>
      </c>
      <c r="K37" s="82">
        <v>0</v>
      </c>
      <c r="L37" s="82">
        <v>0</v>
      </c>
      <c r="M37" s="82">
        <v>0</v>
      </c>
      <c r="N37" s="82">
        <v>112772</v>
      </c>
      <c r="O37" s="99"/>
      <c r="P37" s="99"/>
      <c r="Q37" s="99"/>
      <c r="R37" s="99"/>
      <c r="S37" s="99"/>
      <c r="T37" s="99"/>
      <c r="U37" s="99"/>
      <c r="V37" s="99"/>
      <c r="W37" s="99"/>
      <c r="X37" s="99"/>
    </row>
    <row r="38" spans="1:24" s="73" customFormat="1" ht="21.6" customHeight="1">
      <c r="A38" s="22">
        <f>IF(B38&lt;&gt;"",COUNTA($B$19:B38),"")</f>
        <v>20</v>
      </c>
      <c r="B38" s="84" t="s">
        <v>156</v>
      </c>
      <c r="C38" s="82">
        <v>54414</v>
      </c>
      <c r="D38" s="82">
        <v>0</v>
      </c>
      <c r="E38" s="82">
        <v>0</v>
      </c>
      <c r="F38" s="82">
        <v>0</v>
      </c>
      <c r="G38" s="82">
        <v>0</v>
      </c>
      <c r="H38" s="82">
        <v>0</v>
      </c>
      <c r="I38" s="82">
        <v>0</v>
      </c>
      <c r="J38" s="82">
        <v>0</v>
      </c>
      <c r="K38" s="82">
        <v>0</v>
      </c>
      <c r="L38" s="82">
        <v>0</v>
      </c>
      <c r="M38" s="82">
        <v>0</v>
      </c>
      <c r="N38" s="82">
        <v>54414</v>
      </c>
      <c r="O38" s="99"/>
      <c r="P38" s="99"/>
      <c r="Q38" s="99"/>
      <c r="R38" s="99"/>
      <c r="S38" s="99"/>
      <c r="T38" s="99"/>
      <c r="U38" s="99"/>
      <c r="V38" s="99"/>
      <c r="W38" s="99"/>
      <c r="X38" s="99"/>
    </row>
    <row r="39" spans="1:24" s="73" customFormat="1" ht="21.6" customHeight="1">
      <c r="A39" s="22">
        <f>IF(B39&lt;&gt;"",COUNTA($B$19:B39),"")</f>
        <v>21</v>
      </c>
      <c r="B39" s="84" t="s">
        <v>157</v>
      </c>
      <c r="C39" s="82">
        <v>105123</v>
      </c>
      <c r="D39" s="82">
        <v>557</v>
      </c>
      <c r="E39" s="82">
        <v>132</v>
      </c>
      <c r="F39" s="82">
        <v>800</v>
      </c>
      <c r="G39" s="82">
        <v>994</v>
      </c>
      <c r="H39" s="82">
        <v>101066</v>
      </c>
      <c r="I39" s="82">
        <v>46811</v>
      </c>
      <c r="J39" s="82">
        <v>54255</v>
      </c>
      <c r="K39" s="82">
        <v>21</v>
      </c>
      <c r="L39" s="82">
        <v>1289</v>
      </c>
      <c r="M39" s="82">
        <v>266</v>
      </c>
      <c r="N39" s="82">
        <v>0</v>
      </c>
      <c r="O39" s="99"/>
      <c r="P39" s="99"/>
      <c r="Q39" s="99"/>
      <c r="R39" s="99"/>
      <c r="S39" s="99"/>
      <c r="T39" s="99"/>
      <c r="U39" s="99"/>
      <c r="V39" s="99"/>
      <c r="W39" s="99"/>
      <c r="X39" s="99"/>
    </row>
    <row r="40" spans="1:24" s="73" customFormat="1" ht="21.6" customHeight="1">
      <c r="A40" s="22">
        <f>IF(B40&lt;&gt;"",COUNTA($B$19:B40),"")</f>
        <v>22</v>
      </c>
      <c r="B40" s="84" t="s">
        <v>158</v>
      </c>
      <c r="C40" s="82">
        <v>18005</v>
      </c>
      <c r="D40" s="82">
        <v>133</v>
      </c>
      <c r="E40" s="82">
        <v>3</v>
      </c>
      <c r="F40" s="82">
        <v>10</v>
      </c>
      <c r="G40" s="82">
        <v>67</v>
      </c>
      <c r="H40" s="82">
        <v>17451</v>
      </c>
      <c r="I40" s="82">
        <v>17399</v>
      </c>
      <c r="J40" s="82">
        <v>52</v>
      </c>
      <c r="K40" s="82">
        <v>0</v>
      </c>
      <c r="L40" s="82">
        <v>85</v>
      </c>
      <c r="M40" s="82">
        <v>256</v>
      </c>
      <c r="N40" s="82">
        <v>0</v>
      </c>
      <c r="O40" s="99"/>
      <c r="P40" s="99"/>
      <c r="Q40" s="99"/>
      <c r="R40" s="99"/>
      <c r="S40" s="99"/>
      <c r="T40" s="99"/>
      <c r="U40" s="99"/>
      <c r="V40" s="99"/>
      <c r="W40" s="99"/>
      <c r="X40" s="99"/>
    </row>
    <row r="41" spans="1:24" s="73" customFormat="1" ht="11.1" customHeight="1">
      <c r="A41" s="22">
        <f>IF(B41&lt;&gt;"",COUNTA($B$19:B41),"")</f>
        <v>23</v>
      </c>
      <c r="B41" s="81" t="s">
        <v>159</v>
      </c>
      <c r="C41" s="82">
        <v>23863</v>
      </c>
      <c r="D41" s="82">
        <v>329</v>
      </c>
      <c r="E41" s="82">
        <v>5557</v>
      </c>
      <c r="F41" s="82">
        <v>316</v>
      </c>
      <c r="G41" s="82">
        <v>810</v>
      </c>
      <c r="H41" s="82">
        <v>457</v>
      </c>
      <c r="I41" s="82">
        <v>4</v>
      </c>
      <c r="J41" s="82">
        <v>453</v>
      </c>
      <c r="K41" s="82">
        <v>429</v>
      </c>
      <c r="L41" s="82">
        <v>6090</v>
      </c>
      <c r="M41" s="82">
        <v>9876</v>
      </c>
      <c r="N41" s="82">
        <v>0</v>
      </c>
      <c r="O41" s="99"/>
      <c r="P41" s="99"/>
      <c r="Q41" s="99"/>
      <c r="R41" s="99"/>
      <c r="S41" s="99"/>
      <c r="T41" s="99"/>
      <c r="U41" s="99"/>
      <c r="V41" s="99"/>
      <c r="W41" s="99"/>
      <c r="X41" s="99"/>
    </row>
    <row r="42" spans="1:24" s="73" customFormat="1" ht="11.1" customHeight="1">
      <c r="A42" s="22">
        <f>IF(B42&lt;&gt;"",COUNTA($B$19:B42),"")</f>
        <v>24</v>
      </c>
      <c r="B42" s="81" t="s">
        <v>160</v>
      </c>
      <c r="C42" s="82">
        <v>256110</v>
      </c>
      <c r="D42" s="82">
        <v>29046</v>
      </c>
      <c r="E42" s="82">
        <v>5498</v>
      </c>
      <c r="F42" s="82">
        <v>11739</v>
      </c>
      <c r="G42" s="82">
        <v>289</v>
      </c>
      <c r="H42" s="82">
        <v>82740</v>
      </c>
      <c r="I42" s="82">
        <v>38998</v>
      </c>
      <c r="J42" s="82">
        <v>43741</v>
      </c>
      <c r="K42" s="82">
        <v>1901</v>
      </c>
      <c r="L42" s="82">
        <v>4393</v>
      </c>
      <c r="M42" s="82">
        <v>10690</v>
      </c>
      <c r="N42" s="82">
        <v>109815</v>
      </c>
      <c r="O42" s="99"/>
      <c r="P42" s="99"/>
      <c r="Q42" s="99"/>
      <c r="R42" s="99"/>
      <c r="S42" s="99"/>
      <c r="T42" s="99"/>
      <c r="U42" s="99"/>
      <c r="V42" s="99"/>
      <c r="W42" s="99"/>
      <c r="X42" s="99"/>
    </row>
    <row r="43" spans="1:24" s="73" customFormat="1" ht="11.1" customHeight="1">
      <c r="A43" s="22">
        <f>IF(B43&lt;&gt;"",COUNTA($B$19:B43),"")</f>
        <v>25</v>
      </c>
      <c r="B43" s="81" t="s">
        <v>146</v>
      </c>
      <c r="C43" s="82">
        <v>164617</v>
      </c>
      <c r="D43" s="82">
        <v>9407</v>
      </c>
      <c r="E43" s="82">
        <v>178</v>
      </c>
      <c r="F43" s="82">
        <v>10493</v>
      </c>
      <c r="G43" s="82">
        <v>74</v>
      </c>
      <c r="H43" s="82">
        <v>37441</v>
      </c>
      <c r="I43" s="82">
        <v>160</v>
      </c>
      <c r="J43" s="82">
        <v>37281</v>
      </c>
      <c r="K43" s="82">
        <v>238</v>
      </c>
      <c r="L43" s="82">
        <v>92</v>
      </c>
      <c r="M43" s="82">
        <v>56</v>
      </c>
      <c r="N43" s="82">
        <v>106638</v>
      </c>
      <c r="O43" s="99"/>
      <c r="P43" s="99"/>
      <c r="Q43" s="99"/>
      <c r="R43" s="99"/>
      <c r="S43" s="99"/>
      <c r="T43" s="99"/>
      <c r="U43" s="99"/>
      <c r="V43" s="99"/>
      <c r="W43" s="99"/>
      <c r="X43" s="99"/>
    </row>
    <row r="44" spans="1:24" s="73" customFormat="1" ht="20.100000000000001" customHeight="1">
      <c r="A44" s="23">
        <f>IF(B44&lt;&gt;"",COUNTA($B$19:B44),"")</f>
        <v>26</v>
      </c>
      <c r="B44" s="85" t="s">
        <v>161</v>
      </c>
      <c r="C44" s="86">
        <v>579763</v>
      </c>
      <c r="D44" s="86">
        <v>20658</v>
      </c>
      <c r="E44" s="86">
        <v>11012</v>
      </c>
      <c r="F44" s="86">
        <v>2372</v>
      </c>
      <c r="G44" s="86">
        <v>2085</v>
      </c>
      <c r="H44" s="86">
        <v>164272</v>
      </c>
      <c r="I44" s="86">
        <v>103052</v>
      </c>
      <c r="J44" s="86">
        <v>61220</v>
      </c>
      <c r="K44" s="86">
        <v>2112</v>
      </c>
      <c r="L44" s="86">
        <v>11764</v>
      </c>
      <c r="M44" s="86">
        <v>21032</v>
      </c>
      <c r="N44" s="86">
        <v>344457</v>
      </c>
      <c r="O44" s="99"/>
      <c r="P44" s="99"/>
      <c r="Q44" s="99"/>
      <c r="R44" s="99"/>
      <c r="S44" s="99"/>
      <c r="T44" s="99"/>
      <c r="U44" s="99"/>
      <c r="V44" s="99"/>
      <c r="W44" s="99"/>
      <c r="X44" s="99"/>
    </row>
    <row r="45" spans="1:24" s="101" customFormat="1" ht="11.1" customHeight="1">
      <c r="A45" s="22">
        <f>IF(B45&lt;&gt;"",COUNTA($B$19:B45),"")</f>
        <v>27</v>
      </c>
      <c r="B45" s="81" t="s">
        <v>162</v>
      </c>
      <c r="C45" s="82">
        <v>60924</v>
      </c>
      <c r="D45" s="82">
        <v>7018</v>
      </c>
      <c r="E45" s="82">
        <v>1608</v>
      </c>
      <c r="F45" s="82">
        <v>4994</v>
      </c>
      <c r="G45" s="82">
        <v>3</v>
      </c>
      <c r="H45" s="82">
        <v>1032</v>
      </c>
      <c r="I45" s="82">
        <v>0</v>
      </c>
      <c r="J45" s="82">
        <v>1032</v>
      </c>
      <c r="K45" s="82">
        <v>1333</v>
      </c>
      <c r="L45" s="82">
        <v>9798</v>
      </c>
      <c r="M45" s="82">
        <v>6958</v>
      </c>
      <c r="N45" s="82">
        <v>28180</v>
      </c>
      <c r="O45" s="100"/>
      <c r="P45" s="100"/>
      <c r="Q45" s="100"/>
      <c r="R45" s="100"/>
      <c r="S45" s="100"/>
      <c r="T45" s="100"/>
      <c r="U45" s="100"/>
      <c r="V45" s="100"/>
      <c r="W45" s="100"/>
      <c r="X45" s="100"/>
    </row>
    <row r="46" spans="1:24"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row>
    <row r="47" spans="1:24" s="101" customFormat="1" ht="11.1" customHeight="1">
      <c r="A47" s="22">
        <f>IF(B47&lt;&gt;"",COUNTA($B$19:B47),"")</f>
        <v>29</v>
      </c>
      <c r="B47" s="81" t="s">
        <v>164</v>
      </c>
      <c r="C47" s="82">
        <v>29788</v>
      </c>
      <c r="D47" s="82">
        <v>7362</v>
      </c>
      <c r="E47" s="82">
        <v>310</v>
      </c>
      <c r="F47" s="82">
        <v>629</v>
      </c>
      <c r="G47" s="82">
        <v>86</v>
      </c>
      <c r="H47" s="82">
        <v>1484</v>
      </c>
      <c r="I47" s="82">
        <v>65</v>
      </c>
      <c r="J47" s="82">
        <v>1419</v>
      </c>
      <c r="K47" s="82">
        <v>861</v>
      </c>
      <c r="L47" s="82">
        <v>7920</v>
      </c>
      <c r="M47" s="82">
        <v>10913</v>
      </c>
      <c r="N47" s="82">
        <v>222</v>
      </c>
      <c r="O47" s="100"/>
      <c r="P47" s="100"/>
      <c r="Q47" s="100"/>
      <c r="R47" s="100"/>
      <c r="S47" s="100"/>
      <c r="T47" s="100"/>
      <c r="U47" s="100"/>
      <c r="V47" s="100"/>
      <c r="W47" s="100"/>
      <c r="X47" s="100"/>
    </row>
    <row r="48" spans="1:24" s="101" customFormat="1" ht="11.1" customHeight="1">
      <c r="A48" s="22">
        <f>IF(B48&lt;&gt;"",COUNTA($B$19:B48),"")</f>
        <v>30</v>
      </c>
      <c r="B48" s="81" t="s">
        <v>146</v>
      </c>
      <c r="C48" s="82">
        <v>1962</v>
      </c>
      <c r="D48" s="82">
        <v>0</v>
      </c>
      <c r="E48" s="82">
        <v>233</v>
      </c>
      <c r="F48" s="82">
        <v>0</v>
      </c>
      <c r="G48" s="82">
        <v>0</v>
      </c>
      <c r="H48" s="82">
        <v>1205</v>
      </c>
      <c r="I48" s="82">
        <v>0</v>
      </c>
      <c r="J48" s="82">
        <v>1205</v>
      </c>
      <c r="K48" s="82">
        <v>0</v>
      </c>
      <c r="L48" s="82">
        <v>524</v>
      </c>
      <c r="M48" s="82">
        <v>0</v>
      </c>
      <c r="N48" s="82">
        <v>0</v>
      </c>
      <c r="O48" s="100"/>
      <c r="P48" s="100"/>
      <c r="Q48" s="100"/>
      <c r="R48" s="100"/>
      <c r="S48" s="100"/>
      <c r="T48" s="100"/>
      <c r="U48" s="100"/>
      <c r="V48" s="100"/>
      <c r="W48" s="100"/>
      <c r="X48" s="100"/>
    </row>
    <row r="49" spans="1:24" s="73" customFormat="1" ht="20.100000000000001" customHeight="1">
      <c r="A49" s="23">
        <f>IF(B49&lt;&gt;"",COUNTA($B$19:B49),"")</f>
        <v>31</v>
      </c>
      <c r="B49" s="85" t="s">
        <v>165</v>
      </c>
      <c r="C49" s="86">
        <v>88751</v>
      </c>
      <c r="D49" s="86">
        <v>14381</v>
      </c>
      <c r="E49" s="86">
        <v>1685</v>
      </c>
      <c r="F49" s="86">
        <v>5624</v>
      </c>
      <c r="G49" s="86">
        <v>89</v>
      </c>
      <c r="H49" s="86">
        <v>1311</v>
      </c>
      <c r="I49" s="86">
        <v>65</v>
      </c>
      <c r="J49" s="86">
        <v>1246</v>
      </c>
      <c r="K49" s="86">
        <v>2193</v>
      </c>
      <c r="L49" s="86">
        <v>17194</v>
      </c>
      <c r="M49" s="86">
        <v>17871</v>
      </c>
      <c r="N49" s="86">
        <v>28403</v>
      </c>
      <c r="O49" s="99"/>
      <c r="P49" s="99"/>
      <c r="Q49" s="99"/>
      <c r="R49" s="99"/>
      <c r="S49" s="99"/>
      <c r="T49" s="99"/>
      <c r="U49" s="99"/>
      <c r="V49" s="99"/>
      <c r="W49" s="99"/>
      <c r="X49" s="99"/>
    </row>
    <row r="50" spans="1:24" s="73" customFormat="1" ht="20.100000000000001" customHeight="1">
      <c r="A50" s="23">
        <f>IF(B50&lt;&gt;"",COUNTA($B$19:B50),"")</f>
        <v>32</v>
      </c>
      <c r="B50" s="85" t="s">
        <v>166</v>
      </c>
      <c r="C50" s="86">
        <v>668514</v>
      </c>
      <c r="D50" s="86">
        <v>35039</v>
      </c>
      <c r="E50" s="86">
        <v>12697</v>
      </c>
      <c r="F50" s="86">
        <v>7995</v>
      </c>
      <c r="G50" s="86">
        <v>2174</v>
      </c>
      <c r="H50" s="86">
        <v>165583</v>
      </c>
      <c r="I50" s="86">
        <v>103117</v>
      </c>
      <c r="J50" s="86">
        <v>62466</v>
      </c>
      <c r="K50" s="86">
        <v>4305</v>
      </c>
      <c r="L50" s="86">
        <v>28958</v>
      </c>
      <c r="M50" s="86">
        <v>38903</v>
      </c>
      <c r="N50" s="86">
        <v>372859</v>
      </c>
      <c r="O50" s="99"/>
      <c r="P50" s="99"/>
      <c r="Q50" s="99"/>
      <c r="R50" s="99"/>
      <c r="S50" s="99"/>
      <c r="T50" s="99"/>
      <c r="U50" s="99"/>
      <c r="V50" s="99"/>
      <c r="W50" s="99"/>
      <c r="X50" s="99"/>
    </row>
    <row r="51" spans="1:24" s="73" customFormat="1" ht="20.100000000000001" customHeight="1">
      <c r="A51" s="23">
        <f>IF(B51&lt;&gt;"",COUNTA($B$19:B51),"")</f>
        <v>33</v>
      </c>
      <c r="B51" s="85" t="s">
        <v>167</v>
      </c>
      <c r="C51" s="86">
        <v>53182</v>
      </c>
      <c r="D51" s="86">
        <v>-67852</v>
      </c>
      <c r="E51" s="86">
        <v>-21568</v>
      </c>
      <c r="F51" s="86">
        <v>-53834</v>
      </c>
      <c r="G51" s="86">
        <v>-5978</v>
      </c>
      <c r="H51" s="86">
        <v>-104103</v>
      </c>
      <c r="I51" s="86">
        <v>-38503</v>
      </c>
      <c r="J51" s="86">
        <v>-65600</v>
      </c>
      <c r="K51" s="86">
        <v>-14174</v>
      </c>
      <c r="L51" s="86">
        <v>-39437</v>
      </c>
      <c r="M51" s="86">
        <v>-5713</v>
      </c>
      <c r="N51" s="86">
        <v>365841</v>
      </c>
      <c r="O51" s="99"/>
      <c r="P51" s="99"/>
      <c r="Q51" s="99"/>
      <c r="R51" s="99"/>
      <c r="S51" s="99"/>
      <c r="T51" s="99"/>
      <c r="U51" s="99"/>
      <c r="V51" s="99"/>
      <c r="W51" s="99"/>
      <c r="X51" s="99"/>
    </row>
    <row r="52" spans="1:24" s="101" customFormat="1" ht="24.95" customHeight="1">
      <c r="A52" s="22">
        <f>IF(B52&lt;&gt;"",COUNTA($B$19:B52),"")</f>
        <v>34</v>
      </c>
      <c r="B52" s="88" t="s">
        <v>168</v>
      </c>
      <c r="C52" s="89">
        <v>65479</v>
      </c>
      <c r="D52" s="89">
        <v>-62510</v>
      </c>
      <c r="E52" s="89">
        <v>-16992</v>
      </c>
      <c r="F52" s="89">
        <v>-43402</v>
      </c>
      <c r="G52" s="89">
        <v>-5891</v>
      </c>
      <c r="H52" s="89">
        <v>-100754</v>
      </c>
      <c r="I52" s="89">
        <v>-38467</v>
      </c>
      <c r="J52" s="89">
        <v>-62288</v>
      </c>
      <c r="K52" s="89">
        <v>-10879</v>
      </c>
      <c r="L52" s="89">
        <v>-29714</v>
      </c>
      <c r="M52" s="89">
        <v>-4641</v>
      </c>
      <c r="N52" s="89">
        <v>340261</v>
      </c>
      <c r="O52" s="100"/>
      <c r="P52" s="100"/>
      <c r="Q52" s="100"/>
      <c r="R52" s="100"/>
      <c r="S52" s="100"/>
      <c r="T52" s="100"/>
      <c r="U52" s="100"/>
      <c r="V52" s="100"/>
      <c r="W52" s="100"/>
      <c r="X52" s="100"/>
    </row>
    <row r="53" spans="1:24" s="101" customFormat="1" ht="18" customHeight="1">
      <c r="A53" s="22">
        <f>IF(B53&lt;&gt;"",COUNTA($B$19:B53),"")</f>
        <v>35</v>
      </c>
      <c r="B53" s="81" t="s">
        <v>169</v>
      </c>
      <c r="C53" s="82">
        <v>9567</v>
      </c>
      <c r="D53" s="82">
        <v>0</v>
      </c>
      <c r="E53" s="82">
        <v>0</v>
      </c>
      <c r="F53" s="82">
        <v>0</v>
      </c>
      <c r="G53" s="82">
        <v>0</v>
      </c>
      <c r="H53" s="82">
        <v>0</v>
      </c>
      <c r="I53" s="82">
        <v>0</v>
      </c>
      <c r="J53" s="82">
        <v>0</v>
      </c>
      <c r="K53" s="82">
        <v>0</v>
      </c>
      <c r="L53" s="82">
        <v>0</v>
      </c>
      <c r="M53" s="82">
        <v>0</v>
      </c>
      <c r="N53" s="82">
        <v>9567</v>
      </c>
      <c r="O53" s="100"/>
      <c r="P53" s="100"/>
      <c r="Q53" s="100"/>
      <c r="R53" s="100"/>
      <c r="S53" s="100"/>
      <c r="T53" s="100"/>
      <c r="U53" s="100"/>
      <c r="V53" s="100"/>
      <c r="W53" s="100"/>
      <c r="X53" s="100"/>
    </row>
    <row r="54" spans="1:24" ht="11.1" customHeight="1">
      <c r="A54" s="22">
        <f>IF(B54&lt;&gt;"",COUNTA($B$19:B54),"")</f>
        <v>36</v>
      </c>
      <c r="B54" s="81" t="s">
        <v>170</v>
      </c>
      <c r="C54" s="82">
        <v>21804</v>
      </c>
      <c r="D54" s="82">
        <v>198</v>
      </c>
      <c r="E54" s="82">
        <v>8</v>
      </c>
      <c r="F54" s="82">
        <v>184</v>
      </c>
      <c r="G54" s="82">
        <v>0</v>
      </c>
      <c r="H54" s="82">
        <v>0</v>
      </c>
      <c r="I54" s="82">
        <v>0</v>
      </c>
      <c r="J54" s="82">
        <v>0</v>
      </c>
      <c r="K54" s="82">
        <v>0</v>
      </c>
      <c r="L54" s="82">
        <v>178</v>
      </c>
      <c r="M54" s="82">
        <v>5</v>
      </c>
      <c r="N54" s="82">
        <v>21232</v>
      </c>
    </row>
    <row r="55" spans="1:24"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4" s="73" customFormat="1" ht="11.1" customHeight="1">
      <c r="A56" s="22">
        <f>IF(B56&lt;&gt;"",COUNTA($B$19:B56),"")</f>
        <v>37</v>
      </c>
      <c r="B56" s="81" t="s">
        <v>142</v>
      </c>
      <c r="C56" s="83">
        <v>667.77</v>
      </c>
      <c r="D56" s="83">
        <v>246.75</v>
      </c>
      <c r="E56" s="83">
        <v>85.42</v>
      </c>
      <c r="F56" s="83">
        <v>36.979999999999997</v>
      </c>
      <c r="G56" s="83">
        <v>24.2</v>
      </c>
      <c r="H56" s="83">
        <v>154.06</v>
      </c>
      <c r="I56" s="83">
        <v>65.069999999999993</v>
      </c>
      <c r="J56" s="83">
        <v>88.99</v>
      </c>
      <c r="K56" s="83">
        <v>22.07</v>
      </c>
      <c r="L56" s="83">
        <v>67.790000000000006</v>
      </c>
      <c r="M56" s="83">
        <v>30.5</v>
      </c>
      <c r="N56" s="83">
        <v>0</v>
      </c>
      <c r="O56" s="99"/>
      <c r="P56" s="99"/>
      <c r="Q56" s="99"/>
      <c r="R56" s="99"/>
      <c r="S56" s="99"/>
      <c r="T56" s="99"/>
      <c r="U56" s="99"/>
      <c r="V56" s="99"/>
      <c r="W56" s="99"/>
      <c r="X56" s="99"/>
    </row>
    <row r="57" spans="1:24" s="73" customFormat="1" ht="11.1" customHeight="1">
      <c r="A57" s="22">
        <f>IF(B57&lt;&gt;"",COUNTA($B$19:B57),"")</f>
        <v>38</v>
      </c>
      <c r="B57" s="81" t="s">
        <v>143</v>
      </c>
      <c r="C57" s="83">
        <v>433.25</v>
      </c>
      <c r="D57" s="83">
        <v>104.46</v>
      </c>
      <c r="E57" s="83">
        <v>25.5</v>
      </c>
      <c r="F57" s="83">
        <v>128.75</v>
      </c>
      <c r="G57" s="83">
        <v>5.69</v>
      </c>
      <c r="H57" s="83">
        <v>44.57</v>
      </c>
      <c r="I57" s="83">
        <v>32.200000000000003</v>
      </c>
      <c r="J57" s="83">
        <v>12.38</v>
      </c>
      <c r="K57" s="83">
        <v>13.01</v>
      </c>
      <c r="L57" s="83">
        <v>80.790000000000006</v>
      </c>
      <c r="M57" s="83">
        <v>30.48</v>
      </c>
      <c r="N57" s="83">
        <v>0</v>
      </c>
      <c r="O57" s="99"/>
      <c r="P57" s="99"/>
      <c r="Q57" s="99"/>
      <c r="R57" s="99"/>
      <c r="S57" s="99"/>
      <c r="T57" s="99"/>
      <c r="U57" s="99"/>
      <c r="V57" s="99"/>
      <c r="W57" s="99"/>
      <c r="X57" s="99"/>
    </row>
    <row r="58" spans="1:24" s="73" customFormat="1" ht="21.6" customHeight="1">
      <c r="A58" s="22">
        <f>IF(B58&lt;&gt;"",COUNTA($B$19:B58),"")</f>
        <v>39</v>
      </c>
      <c r="B58" s="84" t="s">
        <v>959</v>
      </c>
      <c r="C58" s="83">
        <v>620.94000000000005</v>
      </c>
      <c r="D58" s="83">
        <v>0</v>
      </c>
      <c r="E58" s="83">
        <v>0</v>
      </c>
      <c r="F58" s="83">
        <v>0</v>
      </c>
      <c r="G58" s="83">
        <v>0</v>
      </c>
      <c r="H58" s="83">
        <v>620.94000000000005</v>
      </c>
      <c r="I58" s="83">
        <v>528.07000000000005</v>
      </c>
      <c r="J58" s="83">
        <v>92.88</v>
      </c>
      <c r="K58" s="83">
        <v>0</v>
      </c>
      <c r="L58" s="83">
        <v>0</v>
      </c>
      <c r="M58" s="83">
        <v>0</v>
      </c>
      <c r="N58" s="83">
        <v>0</v>
      </c>
      <c r="O58" s="99"/>
      <c r="P58" s="99"/>
      <c r="Q58" s="99"/>
      <c r="R58" s="99"/>
      <c r="S58" s="99"/>
      <c r="T58" s="99"/>
      <c r="U58" s="99"/>
      <c r="V58" s="99"/>
      <c r="W58" s="99"/>
      <c r="X58" s="99"/>
    </row>
    <row r="59" spans="1:24" s="73" customFormat="1" ht="11.1" customHeight="1">
      <c r="A59" s="22">
        <f>IF(B59&lt;&gt;"",COUNTA($B$19:B59),"")</f>
        <v>40</v>
      </c>
      <c r="B59" s="81" t="s">
        <v>144</v>
      </c>
      <c r="C59" s="83">
        <v>7.63</v>
      </c>
      <c r="D59" s="83">
        <v>0.18</v>
      </c>
      <c r="E59" s="83">
        <v>0</v>
      </c>
      <c r="F59" s="83">
        <v>0.08</v>
      </c>
      <c r="G59" s="83">
        <v>0</v>
      </c>
      <c r="H59" s="83">
        <v>0</v>
      </c>
      <c r="I59" s="83">
        <v>0</v>
      </c>
      <c r="J59" s="83">
        <v>0</v>
      </c>
      <c r="K59" s="83">
        <v>0</v>
      </c>
      <c r="L59" s="83">
        <v>0.08</v>
      </c>
      <c r="M59" s="83">
        <v>0</v>
      </c>
      <c r="N59" s="83">
        <v>7.29</v>
      </c>
      <c r="O59" s="99"/>
      <c r="P59" s="99"/>
      <c r="Q59" s="99"/>
      <c r="R59" s="99"/>
      <c r="S59" s="99"/>
      <c r="T59" s="99"/>
      <c r="U59" s="99"/>
      <c r="V59" s="99"/>
      <c r="W59" s="99"/>
      <c r="X59" s="99"/>
    </row>
    <row r="60" spans="1:24" s="73" customFormat="1" ht="11.1" customHeight="1">
      <c r="A60" s="22">
        <f>IF(B60&lt;&gt;"",COUNTA($B$19:B60),"")</f>
        <v>41</v>
      </c>
      <c r="B60" s="81" t="s">
        <v>145</v>
      </c>
      <c r="C60" s="83">
        <v>1406.87</v>
      </c>
      <c r="D60" s="83">
        <v>76.3</v>
      </c>
      <c r="E60" s="83">
        <v>19.28</v>
      </c>
      <c r="F60" s="83">
        <v>94.13</v>
      </c>
      <c r="G60" s="83">
        <v>7.3</v>
      </c>
      <c r="H60" s="83">
        <v>577.79</v>
      </c>
      <c r="I60" s="83">
        <v>29.2</v>
      </c>
      <c r="J60" s="83">
        <v>548.59</v>
      </c>
      <c r="K60" s="83">
        <v>26.04</v>
      </c>
      <c r="L60" s="83">
        <v>43.39</v>
      </c>
      <c r="M60" s="83">
        <v>57.88</v>
      </c>
      <c r="N60" s="83">
        <v>504.75</v>
      </c>
      <c r="O60" s="99"/>
      <c r="P60" s="99"/>
      <c r="Q60" s="99"/>
      <c r="R60" s="99"/>
      <c r="S60" s="99"/>
      <c r="T60" s="99"/>
      <c r="U60" s="99"/>
      <c r="V60" s="99"/>
      <c r="W60" s="99"/>
      <c r="X60" s="99"/>
    </row>
    <row r="61" spans="1:24" s="73" customFormat="1" ht="11.1" customHeight="1">
      <c r="A61" s="22">
        <f>IF(B61&lt;&gt;"",COUNTA($B$19:B61),"")</f>
        <v>42</v>
      </c>
      <c r="B61" s="81" t="s">
        <v>146</v>
      </c>
      <c r="C61" s="83">
        <v>760.52</v>
      </c>
      <c r="D61" s="83">
        <v>43.46</v>
      </c>
      <c r="E61" s="83">
        <v>0.82</v>
      </c>
      <c r="F61" s="83">
        <v>48.47</v>
      </c>
      <c r="G61" s="83">
        <v>0.34</v>
      </c>
      <c r="H61" s="83">
        <v>172.98</v>
      </c>
      <c r="I61" s="83">
        <v>0.74</v>
      </c>
      <c r="J61" s="83">
        <v>172.24</v>
      </c>
      <c r="K61" s="83">
        <v>1.1000000000000001</v>
      </c>
      <c r="L61" s="83">
        <v>0.42</v>
      </c>
      <c r="M61" s="83">
        <v>0.26</v>
      </c>
      <c r="N61" s="83">
        <v>492.66</v>
      </c>
      <c r="O61" s="99"/>
      <c r="P61" s="99"/>
      <c r="Q61" s="99"/>
      <c r="R61" s="99"/>
      <c r="S61" s="99"/>
      <c r="T61" s="99"/>
      <c r="U61" s="99"/>
      <c r="V61" s="99"/>
      <c r="W61" s="99"/>
      <c r="X61" s="99"/>
    </row>
    <row r="62" spans="1:24" s="73" customFormat="1" ht="20.100000000000001" customHeight="1">
      <c r="A62" s="23">
        <f>IF(B62&lt;&gt;"",COUNTA($B$19:B62),"")</f>
        <v>43</v>
      </c>
      <c r="B62" s="85" t="s">
        <v>147</v>
      </c>
      <c r="C62" s="87">
        <v>2375.9499999999998</v>
      </c>
      <c r="D62" s="87">
        <v>384.23</v>
      </c>
      <c r="E62" s="87">
        <v>129.37</v>
      </c>
      <c r="F62" s="87">
        <v>211.47</v>
      </c>
      <c r="G62" s="87">
        <v>36.85</v>
      </c>
      <c r="H62" s="87">
        <v>1224.4000000000001</v>
      </c>
      <c r="I62" s="87">
        <v>653.79999999999995</v>
      </c>
      <c r="J62" s="87">
        <v>570.6</v>
      </c>
      <c r="K62" s="87">
        <v>60.02</v>
      </c>
      <c r="L62" s="87">
        <v>191.62</v>
      </c>
      <c r="M62" s="87">
        <v>118.61</v>
      </c>
      <c r="N62" s="87">
        <v>19.38</v>
      </c>
      <c r="O62" s="99"/>
      <c r="P62" s="99"/>
      <c r="Q62" s="99"/>
      <c r="R62" s="99"/>
      <c r="S62" s="99"/>
      <c r="T62" s="99"/>
      <c r="U62" s="99"/>
      <c r="V62" s="99"/>
      <c r="W62" s="99"/>
      <c r="X62" s="99"/>
    </row>
    <row r="63" spans="1:24" s="73" customFormat="1" ht="21.6" customHeight="1">
      <c r="A63" s="22">
        <f>IF(B63&lt;&gt;"",COUNTA($B$19:B63),"")</f>
        <v>44</v>
      </c>
      <c r="B63" s="84" t="s">
        <v>148</v>
      </c>
      <c r="C63" s="83">
        <v>455.24</v>
      </c>
      <c r="D63" s="83">
        <v>90.97</v>
      </c>
      <c r="E63" s="83">
        <v>27.98</v>
      </c>
      <c r="F63" s="83">
        <v>73.94</v>
      </c>
      <c r="G63" s="83">
        <v>0.82</v>
      </c>
      <c r="H63" s="83">
        <v>26.09</v>
      </c>
      <c r="I63" s="83">
        <v>0</v>
      </c>
      <c r="J63" s="83">
        <v>26.09</v>
      </c>
      <c r="K63" s="83">
        <v>25.34</v>
      </c>
      <c r="L63" s="83">
        <v>122.64</v>
      </c>
      <c r="M63" s="83">
        <v>87.47</v>
      </c>
      <c r="N63" s="83">
        <v>0</v>
      </c>
      <c r="O63" s="99"/>
      <c r="P63" s="99"/>
      <c r="Q63" s="99"/>
      <c r="R63" s="99"/>
      <c r="S63" s="99"/>
      <c r="T63" s="99"/>
      <c r="U63" s="99"/>
      <c r="V63" s="99"/>
      <c r="W63" s="99"/>
      <c r="X63" s="99"/>
    </row>
    <row r="64" spans="1:24" s="73" customFormat="1" ht="11.1" customHeight="1">
      <c r="A64" s="22">
        <f>IF(B64&lt;&gt;"",COUNTA($B$19:B64),"")</f>
        <v>45</v>
      </c>
      <c r="B64" s="81" t="s">
        <v>149</v>
      </c>
      <c r="C64" s="83">
        <v>286.75</v>
      </c>
      <c r="D64" s="83">
        <v>41.77</v>
      </c>
      <c r="E64" s="83">
        <v>15.65</v>
      </c>
      <c r="F64" s="83">
        <v>67.709999999999994</v>
      </c>
      <c r="G64" s="83">
        <v>0.03</v>
      </c>
      <c r="H64" s="83">
        <v>22.93</v>
      </c>
      <c r="I64" s="83">
        <v>0</v>
      </c>
      <c r="J64" s="83">
        <v>22.93</v>
      </c>
      <c r="K64" s="83">
        <v>14.37</v>
      </c>
      <c r="L64" s="83">
        <v>109.82</v>
      </c>
      <c r="M64" s="83">
        <v>14.48</v>
      </c>
      <c r="N64" s="83">
        <v>0</v>
      </c>
      <c r="O64" s="99"/>
      <c r="P64" s="99"/>
      <c r="Q64" s="99"/>
      <c r="R64" s="99"/>
      <c r="S64" s="99"/>
      <c r="T64" s="99"/>
      <c r="U64" s="99"/>
      <c r="V64" s="99"/>
      <c r="W64" s="99"/>
      <c r="X64" s="99"/>
    </row>
    <row r="65" spans="1:24"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row>
    <row r="66" spans="1:24" s="73" customFormat="1" ht="11.1" customHeight="1">
      <c r="A66" s="22">
        <f>IF(B66&lt;&gt;"",COUNTA($B$19:B66),"")</f>
        <v>47</v>
      </c>
      <c r="B66" s="81" t="s">
        <v>151</v>
      </c>
      <c r="C66" s="83">
        <v>20.65</v>
      </c>
      <c r="D66" s="83">
        <v>0.15</v>
      </c>
      <c r="E66" s="83">
        <v>2.02</v>
      </c>
      <c r="F66" s="83">
        <v>0.23</v>
      </c>
      <c r="G66" s="83">
        <v>0</v>
      </c>
      <c r="H66" s="83">
        <v>1.01</v>
      </c>
      <c r="I66" s="83">
        <v>0.47</v>
      </c>
      <c r="J66" s="83">
        <v>0.54</v>
      </c>
      <c r="K66" s="83">
        <v>0.02</v>
      </c>
      <c r="L66" s="83">
        <v>4.1399999999999997</v>
      </c>
      <c r="M66" s="83">
        <v>0.05</v>
      </c>
      <c r="N66" s="83">
        <v>13.04</v>
      </c>
      <c r="O66" s="99"/>
      <c r="P66" s="99"/>
      <c r="Q66" s="99"/>
      <c r="R66" s="99"/>
      <c r="S66" s="99"/>
      <c r="T66" s="99"/>
      <c r="U66" s="99"/>
      <c r="V66" s="99"/>
      <c r="W66" s="99"/>
      <c r="X66" s="99"/>
    </row>
    <row r="67" spans="1:24" s="73" customFormat="1" ht="11.1" customHeight="1">
      <c r="A67" s="22">
        <f>IF(B67&lt;&gt;"",COUNTA($B$19:B67),"")</f>
        <v>48</v>
      </c>
      <c r="B67" s="81" t="s">
        <v>146</v>
      </c>
      <c r="C67" s="83">
        <v>9.06</v>
      </c>
      <c r="D67" s="83">
        <v>0</v>
      </c>
      <c r="E67" s="83">
        <v>1.08</v>
      </c>
      <c r="F67" s="83">
        <v>0</v>
      </c>
      <c r="G67" s="83">
        <v>0</v>
      </c>
      <c r="H67" s="83">
        <v>5.57</v>
      </c>
      <c r="I67" s="83">
        <v>0</v>
      </c>
      <c r="J67" s="83">
        <v>5.57</v>
      </c>
      <c r="K67" s="83">
        <v>0</v>
      </c>
      <c r="L67" s="83">
        <v>2.42</v>
      </c>
      <c r="M67" s="83">
        <v>0</v>
      </c>
      <c r="N67" s="83">
        <v>0</v>
      </c>
      <c r="O67" s="99"/>
      <c r="P67" s="99"/>
      <c r="Q67" s="99"/>
      <c r="R67" s="99"/>
      <c r="S67" s="99"/>
      <c r="T67" s="99"/>
      <c r="U67" s="99"/>
      <c r="V67" s="99"/>
      <c r="W67" s="99"/>
      <c r="X67" s="99"/>
    </row>
    <row r="68" spans="1:24" s="73" customFormat="1" ht="20.100000000000001" customHeight="1">
      <c r="A68" s="23">
        <f>IF(B68&lt;&gt;"",COUNTA($B$19:B68),"")</f>
        <v>49</v>
      </c>
      <c r="B68" s="85" t="s">
        <v>152</v>
      </c>
      <c r="C68" s="87">
        <v>466.83</v>
      </c>
      <c r="D68" s="87">
        <v>91.12</v>
      </c>
      <c r="E68" s="87">
        <v>28.92</v>
      </c>
      <c r="F68" s="87">
        <v>74.17</v>
      </c>
      <c r="G68" s="87">
        <v>0.82</v>
      </c>
      <c r="H68" s="87">
        <v>21.53</v>
      </c>
      <c r="I68" s="87">
        <v>0.47</v>
      </c>
      <c r="J68" s="87">
        <v>21.06</v>
      </c>
      <c r="K68" s="87">
        <v>25.35</v>
      </c>
      <c r="L68" s="87">
        <v>124.36</v>
      </c>
      <c r="M68" s="87">
        <v>87.52</v>
      </c>
      <c r="N68" s="87">
        <v>13.04</v>
      </c>
      <c r="O68" s="99"/>
      <c r="P68" s="99"/>
      <c r="Q68" s="99"/>
      <c r="R68" s="99"/>
      <c r="S68" s="99"/>
      <c r="T68" s="99"/>
      <c r="U68" s="99"/>
      <c r="V68" s="99"/>
      <c r="W68" s="99"/>
      <c r="X68" s="99"/>
    </row>
    <row r="69" spans="1:24" s="73" customFormat="1" ht="20.100000000000001" customHeight="1">
      <c r="A69" s="23">
        <f>IF(B69&lt;&gt;"",COUNTA($B$19:B69),"")</f>
        <v>50</v>
      </c>
      <c r="B69" s="85" t="s">
        <v>153</v>
      </c>
      <c r="C69" s="87">
        <v>2842.78</v>
      </c>
      <c r="D69" s="87">
        <v>475.35</v>
      </c>
      <c r="E69" s="87">
        <v>158.30000000000001</v>
      </c>
      <c r="F69" s="87">
        <v>285.64999999999998</v>
      </c>
      <c r="G69" s="87">
        <v>37.659999999999997</v>
      </c>
      <c r="H69" s="87">
        <v>1245.93</v>
      </c>
      <c r="I69" s="87">
        <v>654.27</v>
      </c>
      <c r="J69" s="87">
        <v>591.66</v>
      </c>
      <c r="K69" s="87">
        <v>85.37</v>
      </c>
      <c r="L69" s="87">
        <v>315.98</v>
      </c>
      <c r="M69" s="87">
        <v>206.12</v>
      </c>
      <c r="N69" s="87">
        <v>32.42</v>
      </c>
      <c r="O69" s="99"/>
      <c r="P69" s="99"/>
      <c r="Q69" s="99"/>
      <c r="R69" s="99"/>
      <c r="S69" s="99"/>
      <c r="T69" s="99"/>
      <c r="U69" s="99"/>
      <c r="V69" s="99"/>
      <c r="W69" s="99"/>
      <c r="X69" s="99"/>
    </row>
    <row r="70" spans="1:24" s="73" customFormat="1" ht="11.1" customHeight="1">
      <c r="A70" s="22">
        <f>IF(B70&lt;&gt;"",COUNTA($B$19:B70),"")</f>
        <v>51</v>
      </c>
      <c r="B70" s="81" t="s">
        <v>154</v>
      </c>
      <c r="C70" s="83">
        <v>804.3</v>
      </c>
      <c r="D70" s="83">
        <v>0</v>
      </c>
      <c r="E70" s="83">
        <v>0</v>
      </c>
      <c r="F70" s="83">
        <v>0</v>
      </c>
      <c r="G70" s="83">
        <v>0</v>
      </c>
      <c r="H70" s="83">
        <v>0</v>
      </c>
      <c r="I70" s="83">
        <v>0</v>
      </c>
      <c r="J70" s="83">
        <v>0</v>
      </c>
      <c r="K70" s="83">
        <v>0</v>
      </c>
      <c r="L70" s="83">
        <v>0</v>
      </c>
      <c r="M70" s="83">
        <v>0</v>
      </c>
      <c r="N70" s="83">
        <v>804.3</v>
      </c>
      <c r="O70" s="99"/>
      <c r="P70" s="99"/>
      <c r="Q70" s="99"/>
      <c r="R70" s="99"/>
      <c r="S70" s="99"/>
      <c r="T70" s="99"/>
      <c r="U70" s="99"/>
      <c r="V70" s="99"/>
      <c r="W70" s="99"/>
      <c r="X70" s="99"/>
    </row>
    <row r="71" spans="1:24" s="73" customFormat="1" ht="11.1" customHeight="1">
      <c r="A71" s="22">
        <f>IF(B71&lt;&gt;"",COUNTA($B$19:B71),"")</f>
        <v>52</v>
      </c>
      <c r="B71" s="81" t="s">
        <v>155</v>
      </c>
      <c r="C71" s="83">
        <v>316.23</v>
      </c>
      <c r="D71" s="83">
        <v>0</v>
      </c>
      <c r="E71" s="83">
        <v>0</v>
      </c>
      <c r="F71" s="83">
        <v>0</v>
      </c>
      <c r="G71" s="83">
        <v>0</v>
      </c>
      <c r="H71" s="83">
        <v>0</v>
      </c>
      <c r="I71" s="83">
        <v>0</v>
      </c>
      <c r="J71" s="83">
        <v>0</v>
      </c>
      <c r="K71" s="83">
        <v>0</v>
      </c>
      <c r="L71" s="83">
        <v>0</v>
      </c>
      <c r="M71" s="83">
        <v>0</v>
      </c>
      <c r="N71" s="83">
        <v>316.23</v>
      </c>
      <c r="O71" s="99"/>
      <c r="P71" s="99"/>
      <c r="Q71" s="99"/>
      <c r="R71" s="99"/>
      <c r="S71" s="99"/>
      <c r="T71" s="99"/>
      <c r="U71" s="99"/>
      <c r="V71" s="99"/>
      <c r="W71" s="99"/>
      <c r="X71" s="99"/>
    </row>
    <row r="72" spans="1:24" s="73" customFormat="1" ht="11.1" customHeight="1">
      <c r="A72" s="22">
        <f>IF(B72&lt;&gt;"",COUNTA($B$19:B72),"")</f>
        <v>53</v>
      </c>
      <c r="B72" s="81" t="s">
        <v>171</v>
      </c>
      <c r="C72" s="83">
        <v>300.69</v>
      </c>
      <c r="D72" s="83">
        <v>0</v>
      </c>
      <c r="E72" s="83">
        <v>0</v>
      </c>
      <c r="F72" s="83">
        <v>0</v>
      </c>
      <c r="G72" s="83">
        <v>0</v>
      </c>
      <c r="H72" s="83">
        <v>0</v>
      </c>
      <c r="I72" s="83">
        <v>0</v>
      </c>
      <c r="J72" s="83">
        <v>0</v>
      </c>
      <c r="K72" s="83">
        <v>0</v>
      </c>
      <c r="L72" s="83">
        <v>0</v>
      </c>
      <c r="M72" s="83">
        <v>0</v>
      </c>
      <c r="N72" s="83">
        <v>300.69</v>
      </c>
      <c r="O72" s="99"/>
      <c r="P72" s="99"/>
      <c r="Q72" s="99"/>
      <c r="R72" s="99"/>
      <c r="S72" s="99"/>
      <c r="T72" s="99"/>
      <c r="U72" s="99"/>
      <c r="V72" s="99"/>
      <c r="W72" s="99"/>
      <c r="X72" s="99"/>
    </row>
    <row r="73" spans="1:24" s="73" customFormat="1" ht="11.1" customHeight="1">
      <c r="A73" s="22">
        <f>IF(B73&lt;&gt;"",COUNTA($B$19:B73),"")</f>
        <v>54</v>
      </c>
      <c r="B73" s="81" t="s">
        <v>172</v>
      </c>
      <c r="C73" s="83">
        <v>113.13</v>
      </c>
      <c r="D73" s="83">
        <v>0</v>
      </c>
      <c r="E73" s="83">
        <v>0</v>
      </c>
      <c r="F73" s="83">
        <v>0</v>
      </c>
      <c r="G73" s="83">
        <v>0</v>
      </c>
      <c r="H73" s="83">
        <v>0</v>
      </c>
      <c r="I73" s="83">
        <v>0</v>
      </c>
      <c r="J73" s="83">
        <v>0</v>
      </c>
      <c r="K73" s="83">
        <v>0</v>
      </c>
      <c r="L73" s="83">
        <v>0</v>
      </c>
      <c r="M73" s="83">
        <v>0</v>
      </c>
      <c r="N73" s="83">
        <v>113.13</v>
      </c>
      <c r="O73" s="99"/>
      <c r="P73" s="99"/>
      <c r="Q73" s="99"/>
      <c r="R73" s="99"/>
      <c r="S73" s="99"/>
      <c r="T73" s="99"/>
      <c r="U73" s="99"/>
      <c r="V73" s="99"/>
      <c r="W73" s="99"/>
      <c r="X73" s="99"/>
    </row>
    <row r="74" spans="1:24" s="73" customFormat="1" ht="11.1" customHeight="1">
      <c r="A74" s="22">
        <f>IF(B74&lt;&gt;"",COUNTA($B$19:B74),"")</f>
        <v>55</v>
      </c>
      <c r="B74" s="81" t="s">
        <v>61</v>
      </c>
      <c r="C74" s="83">
        <v>521</v>
      </c>
      <c r="D74" s="83">
        <v>0</v>
      </c>
      <c r="E74" s="83">
        <v>0</v>
      </c>
      <c r="F74" s="83">
        <v>0</v>
      </c>
      <c r="G74" s="83">
        <v>0</v>
      </c>
      <c r="H74" s="83">
        <v>0</v>
      </c>
      <c r="I74" s="83">
        <v>0</v>
      </c>
      <c r="J74" s="83">
        <v>0</v>
      </c>
      <c r="K74" s="83">
        <v>0</v>
      </c>
      <c r="L74" s="83">
        <v>0</v>
      </c>
      <c r="M74" s="83">
        <v>0</v>
      </c>
      <c r="N74" s="83">
        <v>521</v>
      </c>
      <c r="O74" s="99"/>
      <c r="P74" s="99"/>
      <c r="Q74" s="99"/>
      <c r="R74" s="99"/>
      <c r="S74" s="99"/>
      <c r="T74" s="99"/>
      <c r="U74" s="99"/>
      <c r="V74" s="99"/>
      <c r="W74" s="99"/>
      <c r="X74" s="99"/>
    </row>
    <row r="75" spans="1:24" s="73" customFormat="1" ht="21.6" customHeight="1">
      <c r="A75" s="22">
        <f>IF(B75&lt;&gt;"",COUNTA($B$19:B75),"")</f>
        <v>56</v>
      </c>
      <c r="B75" s="84" t="s">
        <v>156</v>
      </c>
      <c r="C75" s="83">
        <v>251.39</v>
      </c>
      <c r="D75" s="83">
        <v>0</v>
      </c>
      <c r="E75" s="83">
        <v>0</v>
      </c>
      <c r="F75" s="83">
        <v>0</v>
      </c>
      <c r="G75" s="83">
        <v>0</v>
      </c>
      <c r="H75" s="83">
        <v>0</v>
      </c>
      <c r="I75" s="83">
        <v>0</v>
      </c>
      <c r="J75" s="83">
        <v>0</v>
      </c>
      <c r="K75" s="83">
        <v>0</v>
      </c>
      <c r="L75" s="83">
        <v>0</v>
      </c>
      <c r="M75" s="83">
        <v>0</v>
      </c>
      <c r="N75" s="83">
        <v>251.39</v>
      </c>
      <c r="O75" s="99"/>
      <c r="P75" s="99"/>
      <c r="Q75" s="99"/>
      <c r="R75" s="99"/>
      <c r="S75" s="99"/>
      <c r="T75" s="99"/>
      <c r="U75" s="99"/>
      <c r="V75" s="99"/>
      <c r="W75" s="99"/>
      <c r="X75" s="99"/>
    </row>
    <row r="76" spans="1:24" s="73" customFormat="1" ht="21.6" customHeight="1">
      <c r="A76" s="22">
        <f>IF(B76&lt;&gt;"",COUNTA($B$19:B76),"")</f>
        <v>57</v>
      </c>
      <c r="B76" s="84" t="s">
        <v>157</v>
      </c>
      <c r="C76" s="83">
        <v>485.66</v>
      </c>
      <c r="D76" s="83">
        <v>2.57</v>
      </c>
      <c r="E76" s="83">
        <v>0.61</v>
      </c>
      <c r="F76" s="83">
        <v>3.69</v>
      </c>
      <c r="G76" s="83">
        <v>4.59</v>
      </c>
      <c r="H76" s="83">
        <v>466.92</v>
      </c>
      <c r="I76" s="83">
        <v>216.26</v>
      </c>
      <c r="J76" s="83">
        <v>250.65</v>
      </c>
      <c r="K76" s="83">
        <v>0.1</v>
      </c>
      <c r="L76" s="83">
        <v>5.95</v>
      </c>
      <c r="M76" s="83">
        <v>1.23</v>
      </c>
      <c r="N76" s="83">
        <v>0</v>
      </c>
      <c r="O76" s="99"/>
      <c r="P76" s="99"/>
      <c r="Q76" s="99"/>
      <c r="R76" s="99"/>
      <c r="S76" s="99"/>
      <c r="T76" s="99"/>
      <c r="U76" s="99"/>
      <c r="V76" s="99"/>
      <c r="W76" s="99"/>
      <c r="X76" s="99"/>
    </row>
    <row r="77" spans="1:24" s="73" customFormat="1" ht="21.6" customHeight="1">
      <c r="A77" s="22">
        <f>IF(B77&lt;&gt;"",COUNTA($B$19:B77),"")</f>
        <v>58</v>
      </c>
      <c r="B77" s="84" t="s">
        <v>158</v>
      </c>
      <c r="C77" s="83">
        <v>83.18</v>
      </c>
      <c r="D77" s="83">
        <v>0.61</v>
      </c>
      <c r="E77" s="83">
        <v>0.01</v>
      </c>
      <c r="F77" s="83">
        <v>0.05</v>
      </c>
      <c r="G77" s="83">
        <v>0.31</v>
      </c>
      <c r="H77" s="83">
        <v>80.62</v>
      </c>
      <c r="I77" s="83">
        <v>80.38</v>
      </c>
      <c r="J77" s="83">
        <v>0.24</v>
      </c>
      <c r="K77" s="83">
        <v>0</v>
      </c>
      <c r="L77" s="83">
        <v>0.39</v>
      </c>
      <c r="M77" s="83">
        <v>1.18</v>
      </c>
      <c r="N77" s="83">
        <v>0</v>
      </c>
      <c r="O77" s="99"/>
      <c r="P77" s="99"/>
      <c r="Q77" s="99"/>
      <c r="R77" s="99"/>
      <c r="S77" s="99"/>
      <c r="T77" s="99"/>
      <c r="U77" s="99"/>
      <c r="V77" s="99"/>
      <c r="W77" s="99"/>
      <c r="X77" s="99"/>
    </row>
    <row r="78" spans="1:24" s="73" customFormat="1" ht="11.1" customHeight="1">
      <c r="A78" s="22">
        <f>IF(B78&lt;&gt;"",COUNTA($B$19:B78),"")</f>
        <v>59</v>
      </c>
      <c r="B78" s="81" t="s">
        <v>159</v>
      </c>
      <c r="C78" s="83">
        <v>110.25</v>
      </c>
      <c r="D78" s="83">
        <v>1.52</v>
      </c>
      <c r="E78" s="83">
        <v>25.67</v>
      </c>
      <c r="F78" s="83">
        <v>1.46</v>
      </c>
      <c r="G78" s="83">
        <v>3.74</v>
      </c>
      <c r="H78" s="83">
        <v>2.11</v>
      </c>
      <c r="I78" s="83">
        <v>0.02</v>
      </c>
      <c r="J78" s="83">
        <v>2.09</v>
      </c>
      <c r="K78" s="83">
        <v>1.98</v>
      </c>
      <c r="L78" s="83">
        <v>28.13</v>
      </c>
      <c r="M78" s="83">
        <v>45.63</v>
      </c>
      <c r="N78" s="83">
        <v>0</v>
      </c>
      <c r="O78" s="99"/>
      <c r="P78" s="99"/>
      <c r="Q78" s="99"/>
      <c r="R78" s="99"/>
      <c r="S78" s="99"/>
      <c r="T78" s="99"/>
      <c r="U78" s="99"/>
      <c r="V78" s="99"/>
      <c r="W78" s="99"/>
      <c r="X78" s="99"/>
    </row>
    <row r="79" spans="1:24" s="73" customFormat="1" ht="11.1" customHeight="1">
      <c r="A79" s="22">
        <f>IF(B79&lt;&gt;"",COUNTA($B$19:B79),"")</f>
        <v>60</v>
      </c>
      <c r="B79" s="81" t="s">
        <v>160</v>
      </c>
      <c r="C79" s="83">
        <v>1183.21</v>
      </c>
      <c r="D79" s="83">
        <v>134.19</v>
      </c>
      <c r="E79" s="83">
        <v>25.4</v>
      </c>
      <c r="F79" s="83">
        <v>54.23</v>
      </c>
      <c r="G79" s="83">
        <v>1.33</v>
      </c>
      <c r="H79" s="83">
        <v>382.25</v>
      </c>
      <c r="I79" s="83">
        <v>180.17</v>
      </c>
      <c r="J79" s="83">
        <v>202.08</v>
      </c>
      <c r="K79" s="83">
        <v>8.7799999999999994</v>
      </c>
      <c r="L79" s="83">
        <v>20.29</v>
      </c>
      <c r="M79" s="83">
        <v>49.39</v>
      </c>
      <c r="N79" s="83">
        <v>507.34</v>
      </c>
      <c r="O79" s="99"/>
      <c r="P79" s="99"/>
      <c r="Q79" s="99"/>
      <c r="R79" s="99"/>
      <c r="S79" s="99"/>
      <c r="T79" s="99"/>
      <c r="U79" s="99"/>
      <c r="V79" s="99"/>
      <c r="W79" s="99"/>
      <c r="X79" s="99"/>
    </row>
    <row r="80" spans="1:24" s="73" customFormat="1" ht="11.1" customHeight="1">
      <c r="A80" s="22">
        <f>IF(B80&lt;&gt;"",COUNTA($B$19:B80),"")</f>
        <v>61</v>
      </c>
      <c r="B80" s="81" t="s">
        <v>146</v>
      </c>
      <c r="C80" s="83">
        <v>760.52</v>
      </c>
      <c r="D80" s="83">
        <v>43.46</v>
      </c>
      <c r="E80" s="83">
        <v>0.82</v>
      </c>
      <c r="F80" s="83">
        <v>48.47</v>
      </c>
      <c r="G80" s="83">
        <v>0.34</v>
      </c>
      <c r="H80" s="83">
        <v>172.98</v>
      </c>
      <c r="I80" s="83">
        <v>0.74</v>
      </c>
      <c r="J80" s="83">
        <v>172.24</v>
      </c>
      <c r="K80" s="83">
        <v>1.1000000000000001</v>
      </c>
      <c r="L80" s="83">
        <v>0.42</v>
      </c>
      <c r="M80" s="83">
        <v>0.26</v>
      </c>
      <c r="N80" s="83">
        <v>492.66</v>
      </c>
      <c r="O80" s="99"/>
      <c r="P80" s="99"/>
      <c r="Q80" s="99"/>
      <c r="R80" s="99"/>
      <c r="S80" s="99"/>
      <c r="T80" s="99"/>
      <c r="U80" s="99"/>
      <c r="V80" s="99"/>
      <c r="W80" s="99"/>
      <c r="X80" s="99"/>
    </row>
    <row r="81" spans="1:24" s="73" customFormat="1" ht="20.100000000000001" customHeight="1">
      <c r="A81" s="23">
        <f>IF(B81&lt;&gt;"",COUNTA($B$19:B81),"")</f>
        <v>62</v>
      </c>
      <c r="B81" s="85" t="s">
        <v>161</v>
      </c>
      <c r="C81" s="87">
        <v>2678.46</v>
      </c>
      <c r="D81" s="87">
        <v>95.44</v>
      </c>
      <c r="E81" s="87">
        <v>50.87</v>
      </c>
      <c r="F81" s="87">
        <v>10.96</v>
      </c>
      <c r="G81" s="87">
        <v>9.6300000000000008</v>
      </c>
      <c r="H81" s="87">
        <v>758.92</v>
      </c>
      <c r="I81" s="87">
        <v>476.09</v>
      </c>
      <c r="J81" s="87">
        <v>282.83</v>
      </c>
      <c r="K81" s="87">
        <v>9.76</v>
      </c>
      <c r="L81" s="87">
        <v>54.35</v>
      </c>
      <c r="M81" s="87">
        <v>97.16</v>
      </c>
      <c r="N81" s="87">
        <v>1591.36</v>
      </c>
      <c r="O81" s="99"/>
      <c r="P81" s="99"/>
      <c r="Q81" s="99"/>
      <c r="R81" s="99"/>
      <c r="S81" s="99"/>
      <c r="T81" s="99"/>
      <c r="U81" s="99"/>
      <c r="V81" s="99"/>
      <c r="W81" s="99"/>
      <c r="X81" s="99"/>
    </row>
    <row r="82" spans="1:24" s="101" customFormat="1" ht="11.1" customHeight="1">
      <c r="A82" s="22">
        <f>IF(B82&lt;&gt;"",COUNTA($B$19:B82),"")</f>
        <v>63</v>
      </c>
      <c r="B82" s="81" t="s">
        <v>162</v>
      </c>
      <c r="C82" s="83">
        <v>281.47000000000003</v>
      </c>
      <c r="D82" s="83">
        <v>32.42</v>
      </c>
      <c r="E82" s="83">
        <v>7.43</v>
      </c>
      <c r="F82" s="83">
        <v>23.07</v>
      </c>
      <c r="G82" s="83">
        <v>0.01</v>
      </c>
      <c r="H82" s="83">
        <v>4.7699999999999996</v>
      </c>
      <c r="I82" s="83">
        <v>0</v>
      </c>
      <c r="J82" s="83">
        <v>4.7699999999999996</v>
      </c>
      <c r="K82" s="83">
        <v>6.16</v>
      </c>
      <c r="L82" s="83">
        <v>45.27</v>
      </c>
      <c r="M82" s="83">
        <v>32.14</v>
      </c>
      <c r="N82" s="83">
        <v>130.19</v>
      </c>
      <c r="O82" s="100"/>
      <c r="P82" s="100"/>
      <c r="Q82" s="100"/>
      <c r="R82" s="100"/>
      <c r="S82" s="100"/>
      <c r="T82" s="100"/>
      <c r="U82" s="100"/>
      <c r="V82" s="100"/>
      <c r="W82" s="100"/>
      <c r="X82" s="100"/>
    </row>
    <row r="83" spans="1:24"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row>
    <row r="84" spans="1:24" s="101" customFormat="1" ht="11.1" customHeight="1">
      <c r="A84" s="22">
        <f>IF(B84&lt;&gt;"",COUNTA($B$19:B84),"")</f>
        <v>65</v>
      </c>
      <c r="B84" s="81" t="s">
        <v>164</v>
      </c>
      <c r="C84" s="83">
        <v>137.62</v>
      </c>
      <c r="D84" s="83">
        <v>34.01</v>
      </c>
      <c r="E84" s="83">
        <v>1.43</v>
      </c>
      <c r="F84" s="83">
        <v>2.91</v>
      </c>
      <c r="G84" s="83">
        <v>0.4</v>
      </c>
      <c r="H84" s="83">
        <v>6.86</v>
      </c>
      <c r="I84" s="83">
        <v>0.3</v>
      </c>
      <c r="J84" s="83">
        <v>6.55</v>
      </c>
      <c r="K84" s="83">
        <v>3.98</v>
      </c>
      <c r="L84" s="83">
        <v>36.590000000000003</v>
      </c>
      <c r="M84" s="83">
        <v>50.42</v>
      </c>
      <c r="N84" s="83">
        <v>1.03</v>
      </c>
      <c r="O84" s="100"/>
      <c r="P84" s="100"/>
      <c r="Q84" s="100"/>
      <c r="R84" s="100"/>
      <c r="S84" s="100"/>
      <c r="T84" s="100"/>
      <c r="U84" s="100"/>
      <c r="V84" s="100"/>
      <c r="W84" s="100"/>
      <c r="X84" s="100"/>
    </row>
    <row r="85" spans="1:24" s="101" customFormat="1" ht="11.1" customHeight="1">
      <c r="A85" s="22">
        <f>IF(B85&lt;&gt;"",COUNTA($B$19:B85),"")</f>
        <v>66</v>
      </c>
      <c r="B85" s="81" t="s">
        <v>146</v>
      </c>
      <c r="C85" s="83">
        <v>9.06</v>
      </c>
      <c r="D85" s="83">
        <v>0</v>
      </c>
      <c r="E85" s="83">
        <v>1.08</v>
      </c>
      <c r="F85" s="83">
        <v>0</v>
      </c>
      <c r="G85" s="83">
        <v>0</v>
      </c>
      <c r="H85" s="83">
        <v>5.57</v>
      </c>
      <c r="I85" s="83">
        <v>0</v>
      </c>
      <c r="J85" s="83">
        <v>5.57</v>
      </c>
      <c r="K85" s="83">
        <v>0</v>
      </c>
      <c r="L85" s="83">
        <v>2.42</v>
      </c>
      <c r="M85" s="83">
        <v>0</v>
      </c>
      <c r="N85" s="83">
        <v>0</v>
      </c>
      <c r="O85" s="100"/>
      <c r="P85" s="100"/>
      <c r="Q85" s="100"/>
      <c r="R85" s="100"/>
      <c r="S85" s="100"/>
      <c r="T85" s="100"/>
      <c r="U85" s="100"/>
      <c r="V85" s="100"/>
      <c r="W85" s="100"/>
      <c r="X85" s="100"/>
    </row>
    <row r="86" spans="1:24" s="73" customFormat="1" ht="20.100000000000001" customHeight="1">
      <c r="A86" s="23">
        <f>IF(B86&lt;&gt;"",COUNTA($B$19:B86),"")</f>
        <v>67</v>
      </c>
      <c r="B86" s="85" t="s">
        <v>165</v>
      </c>
      <c r="C86" s="87">
        <v>410.02</v>
      </c>
      <c r="D86" s="87">
        <v>66.44</v>
      </c>
      <c r="E86" s="87">
        <v>7.78</v>
      </c>
      <c r="F86" s="87">
        <v>25.98</v>
      </c>
      <c r="G86" s="87">
        <v>0.41</v>
      </c>
      <c r="H86" s="87">
        <v>6.06</v>
      </c>
      <c r="I86" s="87">
        <v>0.3</v>
      </c>
      <c r="J86" s="87">
        <v>5.76</v>
      </c>
      <c r="K86" s="87">
        <v>10.130000000000001</v>
      </c>
      <c r="L86" s="87">
        <v>79.44</v>
      </c>
      <c r="M86" s="87">
        <v>82.56</v>
      </c>
      <c r="N86" s="87">
        <v>131.22</v>
      </c>
      <c r="O86" s="99"/>
      <c r="P86" s="99"/>
      <c r="Q86" s="99"/>
      <c r="R86" s="99"/>
      <c r="S86" s="99"/>
      <c r="T86" s="99"/>
      <c r="U86" s="99"/>
      <c r="V86" s="99"/>
      <c r="W86" s="99"/>
      <c r="X86" s="99"/>
    </row>
    <row r="87" spans="1:24" s="73" customFormat="1" ht="20.100000000000001" customHeight="1">
      <c r="A87" s="23">
        <f>IF(B87&lt;&gt;"",COUNTA($B$19:B87),"")</f>
        <v>68</v>
      </c>
      <c r="B87" s="85" t="s">
        <v>166</v>
      </c>
      <c r="C87" s="87">
        <v>3088.48</v>
      </c>
      <c r="D87" s="87">
        <v>161.88</v>
      </c>
      <c r="E87" s="87">
        <v>58.66</v>
      </c>
      <c r="F87" s="87">
        <v>36.94</v>
      </c>
      <c r="G87" s="87">
        <v>10.039999999999999</v>
      </c>
      <c r="H87" s="87">
        <v>764.98</v>
      </c>
      <c r="I87" s="87">
        <v>476.39</v>
      </c>
      <c r="J87" s="87">
        <v>288.58999999999997</v>
      </c>
      <c r="K87" s="87">
        <v>19.89</v>
      </c>
      <c r="L87" s="87">
        <v>133.78</v>
      </c>
      <c r="M87" s="87">
        <v>179.73</v>
      </c>
      <c r="N87" s="87">
        <v>1722.58</v>
      </c>
      <c r="O87" s="99"/>
      <c r="P87" s="99"/>
      <c r="Q87" s="99"/>
      <c r="R87" s="99"/>
      <c r="S87" s="99"/>
      <c r="T87" s="99"/>
      <c r="U87" s="99"/>
      <c r="V87" s="99"/>
      <c r="W87" s="99"/>
      <c r="X87" s="99"/>
    </row>
    <row r="88" spans="1:24" s="73" customFormat="1" ht="20.100000000000001" customHeight="1">
      <c r="A88" s="23">
        <f>IF(B88&lt;&gt;"",COUNTA($B$19:B88),"")</f>
        <v>69</v>
      </c>
      <c r="B88" s="85" t="s">
        <v>167</v>
      </c>
      <c r="C88" s="87">
        <v>245.7</v>
      </c>
      <c r="D88" s="87">
        <v>-313.47000000000003</v>
      </c>
      <c r="E88" s="87">
        <v>-99.64</v>
      </c>
      <c r="F88" s="87">
        <v>-248.71</v>
      </c>
      <c r="G88" s="87">
        <v>-27.62</v>
      </c>
      <c r="H88" s="87">
        <v>-480.95</v>
      </c>
      <c r="I88" s="87">
        <v>-177.88</v>
      </c>
      <c r="J88" s="87">
        <v>-303.07</v>
      </c>
      <c r="K88" s="87">
        <v>-65.48</v>
      </c>
      <c r="L88" s="87">
        <v>-182.2</v>
      </c>
      <c r="M88" s="87">
        <v>-26.39</v>
      </c>
      <c r="N88" s="87">
        <v>1690.16</v>
      </c>
      <c r="O88" s="99"/>
      <c r="P88" s="99"/>
      <c r="Q88" s="99"/>
      <c r="R88" s="99"/>
      <c r="S88" s="99"/>
      <c r="T88" s="99"/>
      <c r="U88" s="99"/>
      <c r="V88" s="99"/>
      <c r="W88" s="99"/>
      <c r="X88" s="99"/>
    </row>
    <row r="89" spans="1:24" s="101" customFormat="1" ht="24.95" customHeight="1">
      <c r="A89" s="22">
        <f>IF(B89&lt;&gt;"",COUNTA($B$19:B89),"")</f>
        <v>70</v>
      </c>
      <c r="B89" s="88" t="s">
        <v>168</v>
      </c>
      <c r="C89" s="90">
        <v>302.51</v>
      </c>
      <c r="D89" s="90">
        <v>-288.79000000000002</v>
      </c>
      <c r="E89" s="90">
        <v>-78.5</v>
      </c>
      <c r="F89" s="90">
        <v>-200.51</v>
      </c>
      <c r="G89" s="90">
        <v>-27.22</v>
      </c>
      <c r="H89" s="90">
        <v>-465.48</v>
      </c>
      <c r="I89" s="90">
        <v>-177.71</v>
      </c>
      <c r="J89" s="90">
        <v>-287.77</v>
      </c>
      <c r="K89" s="90">
        <v>-50.26</v>
      </c>
      <c r="L89" s="90">
        <v>-137.27000000000001</v>
      </c>
      <c r="M89" s="90">
        <v>-21.44</v>
      </c>
      <c r="N89" s="90">
        <v>1571.98</v>
      </c>
      <c r="O89" s="100"/>
      <c r="P89" s="100"/>
      <c r="Q89" s="100"/>
      <c r="R89" s="100"/>
      <c r="S89" s="100"/>
      <c r="T89" s="100"/>
      <c r="U89" s="100"/>
      <c r="V89" s="100"/>
      <c r="W89" s="100"/>
      <c r="X89" s="100"/>
    </row>
    <row r="90" spans="1:24" s="101" customFormat="1" ht="18" customHeight="1">
      <c r="A90" s="22">
        <f>IF(B90&lt;&gt;"",COUNTA($B$19:B90),"")</f>
        <v>71</v>
      </c>
      <c r="B90" s="81" t="s">
        <v>169</v>
      </c>
      <c r="C90" s="83">
        <v>44.2</v>
      </c>
      <c r="D90" s="83">
        <v>0</v>
      </c>
      <c r="E90" s="83">
        <v>0</v>
      </c>
      <c r="F90" s="83">
        <v>0</v>
      </c>
      <c r="G90" s="83">
        <v>0</v>
      </c>
      <c r="H90" s="83">
        <v>0</v>
      </c>
      <c r="I90" s="83">
        <v>0</v>
      </c>
      <c r="J90" s="83">
        <v>0</v>
      </c>
      <c r="K90" s="83">
        <v>0</v>
      </c>
      <c r="L90" s="83">
        <v>0</v>
      </c>
      <c r="M90" s="83">
        <v>0</v>
      </c>
      <c r="N90" s="83">
        <v>44.2</v>
      </c>
      <c r="O90" s="100"/>
      <c r="P90" s="100"/>
      <c r="Q90" s="100"/>
      <c r="R90" s="100"/>
      <c r="S90" s="100"/>
      <c r="T90" s="100"/>
      <c r="U90" s="100"/>
      <c r="V90" s="100"/>
      <c r="W90" s="100"/>
      <c r="X90" s="100"/>
    </row>
    <row r="91" spans="1:24" ht="11.1" customHeight="1">
      <c r="A91" s="22">
        <f>IF(B91&lt;&gt;"",COUNTA($B$19:B91),"")</f>
        <v>72</v>
      </c>
      <c r="B91" s="81" t="s">
        <v>170</v>
      </c>
      <c r="C91" s="83">
        <v>100.73</v>
      </c>
      <c r="D91" s="83">
        <v>0.91</v>
      </c>
      <c r="E91" s="83">
        <v>0.04</v>
      </c>
      <c r="F91" s="83">
        <v>0.85</v>
      </c>
      <c r="G91" s="83">
        <v>0</v>
      </c>
      <c r="H91" s="83">
        <v>0</v>
      </c>
      <c r="I91" s="83">
        <v>0</v>
      </c>
      <c r="J91" s="83">
        <v>0</v>
      </c>
      <c r="K91" s="83">
        <v>0</v>
      </c>
      <c r="L91" s="83">
        <v>0.82</v>
      </c>
      <c r="M91" s="83">
        <v>0.02</v>
      </c>
      <c r="N91" s="83">
        <v>98.09</v>
      </c>
    </row>
  </sheetData>
  <mergeCells count="27">
    <mergeCell ref="A1:B1"/>
    <mergeCell ref="C1:G1"/>
    <mergeCell ref="H1:N1"/>
    <mergeCell ref="H2:N3"/>
    <mergeCell ref="C2:G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L5:L15"/>
    <mergeCell ref="M5:M15"/>
    <mergeCell ref="N5:N15"/>
    <mergeCell ref="I6:I15"/>
    <mergeCell ref="J6: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X91"/>
  <sheetViews>
    <sheetView zoomScale="140" zoomScaleNormal="140" workbookViewId="0">
      <pane xSplit="2" ySplit="17" topLeftCell="C18" activePane="bottomRight" state="frozen"/>
      <selection activeCell="C11" sqref="C11:H11"/>
      <selection pane="topRight" activeCell="C11" sqref="C11:H11"/>
      <selection pane="bottomLeft" activeCell="C11" sqref="C11:H11"/>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128</v>
      </c>
      <c r="B1" s="228"/>
      <c r="C1" s="219"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D1" s="219"/>
      <c r="E1" s="219"/>
      <c r="F1" s="219"/>
      <c r="G1" s="220"/>
      <c r="H1" s="224"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I1" s="219"/>
      <c r="J1" s="219"/>
      <c r="K1" s="219"/>
      <c r="L1" s="219"/>
      <c r="M1" s="219"/>
      <c r="N1" s="220"/>
    </row>
    <row r="2" spans="1:14" s="76" customFormat="1" ht="15" customHeight="1">
      <c r="A2" s="227" t="s">
        <v>107</v>
      </c>
      <c r="B2" s="228"/>
      <c r="C2" s="219" t="s">
        <v>124</v>
      </c>
      <c r="D2" s="219"/>
      <c r="E2" s="219"/>
      <c r="F2" s="219"/>
      <c r="G2" s="220"/>
      <c r="H2" s="224" t="s">
        <v>124</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4"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4"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row>
    <row r="19" spans="1:24" s="73" customFormat="1" ht="11.1" customHeight="1">
      <c r="A19" s="22">
        <f>IF(B19&lt;&gt;"",COUNTA($B$19:B19),"")</f>
        <v>1</v>
      </c>
      <c r="B19" s="81" t="s">
        <v>142</v>
      </c>
      <c r="C19" s="82">
        <v>162115</v>
      </c>
      <c r="D19" s="82">
        <v>58684</v>
      </c>
      <c r="E19" s="82">
        <v>25539</v>
      </c>
      <c r="F19" s="82">
        <v>9152</v>
      </c>
      <c r="G19" s="82">
        <v>10305</v>
      </c>
      <c r="H19" s="82">
        <v>23948</v>
      </c>
      <c r="I19" s="82">
        <v>8528</v>
      </c>
      <c r="J19" s="82">
        <v>15420</v>
      </c>
      <c r="K19" s="82">
        <v>5280</v>
      </c>
      <c r="L19" s="82">
        <v>17502</v>
      </c>
      <c r="M19" s="82">
        <v>11705</v>
      </c>
      <c r="N19" s="82">
        <v>0</v>
      </c>
      <c r="O19" s="99"/>
      <c r="P19" s="99"/>
      <c r="Q19" s="99"/>
      <c r="R19" s="99"/>
      <c r="S19" s="99"/>
      <c r="T19" s="99"/>
      <c r="U19" s="99"/>
      <c r="V19" s="99"/>
      <c r="W19" s="99"/>
      <c r="X19" s="99"/>
    </row>
    <row r="20" spans="1:24" s="73" customFormat="1" ht="11.1" customHeight="1">
      <c r="A20" s="22">
        <f>IF(B20&lt;&gt;"",COUNTA($B$19:B20),"")</f>
        <v>2</v>
      </c>
      <c r="B20" s="81" t="s">
        <v>143</v>
      </c>
      <c r="C20" s="82">
        <v>108812</v>
      </c>
      <c r="D20" s="82">
        <v>32540</v>
      </c>
      <c r="E20" s="82">
        <v>8026</v>
      </c>
      <c r="F20" s="82">
        <v>27124</v>
      </c>
      <c r="G20" s="82">
        <v>4305</v>
      </c>
      <c r="H20" s="82">
        <v>9113</v>
      </c>
      <c r="I20" s="82">
        <v>6782</v>
      </c>
      <c r="J20" s="82">
        <v>2331</v>
      </c>
      <c r="K20" s="82">
        <v>3288</v>
      </c>
      <c r="L20" s="82">
        <v>17116</v>
      </c>
      <c r="M20" s="82">
        <v>6879</v>
      </c>
      <c r="N20" s="82">
        <v>421</v>
      </c>
      <c r="O20" s="99"/>
      <c r="P20" s="99"/>
      <c r="Q20" s="99"/>
      <c r="R20" s="99"/>
      <c r="S20" s="99"/>
      <c r="T20" s="99"/>
      <c r="U20" s="99"/>
      <c r="V20" s="99"/>
      <c r="W20" s="99"/>
      <c r="X20" s="99"/>
    </row>
    <row r="21" spans="1:24" s="73" customFormat="1" ht="21.6" customHeight="1">
      <c r="A21" s="22">
        <f>IF(B21&lt;&gt;"",COUNTA($B$19:B21),"")</f>
        <v>3</v>
      </c>
      <c r="B21" s="84" t="s">
        <v>959</v>
      </c>
      <c r="C21" s="82">
        <v>262123</v>
      </c>
      <c r="D21" s="82">
        <v>0</v>
      </c>
      <c r="E21" s="82">
        <v>0</v>
      </c>
      <c r="F21" s="82">
        <v>0</v>
      </c>
      <c r="G21" s="82">
        <v>0</v>
      </c>
      <c r="H21" s="82">
        <v>262123</v>
      </c>
      <c r="I21" s="82">
        <v>224345</v>
      </c>
      <c r="J21" s="82">
        <v>37777</v>
      </c>
      <c r="K21" s="82">
        <v>0</v>
      </c>
      <c r="L21" s="82">
        <v>0</v>
      </c>
      <c r="M21" s="82">
        <v>0</v>
      </c>
      <c r="N21" s="82">
        <v>0</v>
      </c>
      <c r="O21" s="99"/>
      <c r="P21" s="99"/>
      <c r="Q21" s="99"/>
      <c r="R21" s="99"/>
      <c r="S21" s="99"/>
      <c r="T21" s="99"/>
      <c r="U21" s="99"/>
      <c r="V21" s="99"/>
      <c r="W21" s="99"/>
      <c r="X21" s="99"/>
    </row>
    <row r="22" spans="1:24" s="73" customFormat="1" ht="11.1" customHeight="1">
      <c r="A22" s="22">
        <f>IF(B22&lt;&gt;"",COUNTA($B$19:B22),"")</f>
        <v>4</v>
      </c>
      <c r="B22" s="81" t="s">
        <v>144</v>
      </c>
      <c r="C22" s="82">
        <v>3120</v>
      </c>
      <c r="D22" s="82">
        <v>65</v>
      </c>
      <c r="E22" s="82">
        <v>36</v>
      </c>
      <c r="F22" s="82">
        <v>3</v>
      </c>
      <c r="G22" s="82">
        <v>0</v>
      </c>
      <c r="H22" s="82">
        <v>18</v>
      </c>
      <c r="I22" s="82">
        <v>1</v>
      </c>
      <c r="J22" s="82">
        <v>17</v>
      </c>
      <c r="K22" s="82">
        <v>3</v>
      </c>
      <c r="L22" s="82">
        <v>43</v>
      </c>
      <c r="M22" s="82">
        <v>19</v>
      </c>
      <c r="N22" s="82">
        <v>2934</v>
      </c>
      <c r="O22" s="99"/>
      <c r="P22" s="99"/>
      <c r="Q22" s="99"/>
      <c r="R22" s="99"/>
      <c r="S22" s="99"/>
      <c r="T22" s="99"/>
      <c r="U22" s="99"/>
      <c r="V22" s="99"/>
      <c r="W22" s="99"/>
      <c r="X22" s="99"/>
    </row>
    <row r="23" spans="1:24" s="73" customFormat="1" ht="11.1" customHeight="1">
      <c r="A23" s="22">
        <f>IF(B23&lt;&gt;"",COUNTA($B$19:B23),"")</f>
        <v>5</v>
      </c>
      <c r="B23" s="81" t="s">
        <v>145</v>
      </c>
      <c r="C23" s="82">
        <v>334710</v>
      </c>
      <c r="D23" s="82">
        <v>20519</v>
      </c>
      <c r="E23" s="82">
        <v>3496</v>
      </c>
      <c r="F23" s="82">
        <v>18246</v>
      </c>
      <c r="G23" s="82">
        <v>8212</v>
      </c>
      <c r="H23" s="82">
        <v>133726</v>
      </c>
      <c r="I23" s="82">
        <v>6345</v>
      </c>
      <c r="J23" s="82">
        <v>127381</v>
      </c>
      <c r="K23" s="82">
        <v>4901</v>
      </c>
      <c r="L23" s="82">
        <v>14700</v>
      </c>
      <c r="M23" s="82">
        <v>8757</v>
      </c>
      <c r="N23" s="82">
        <v>122153</v>
      </c>
      <c r="O23" s="99"/>
      <c r="P23" s="99"/>
      <c r="Q23" s="99"/>
      <c r="R23" s="99"/>
      <c r="S23" s="99"/>
      <c r="T23" s="99"/>
      <c r="U23" s="99"/>
      <c r="V23" s="99"/>
      <c r="W23" s="99"/>
      <c r="X23" s="99"/>
    </row>
    <row r="24" spans="1:24" s="73" customFormat="1" ht="11.1" customHeight="1">
      <c r="A24" s="22">
        <f>IF(B24&lt;&gt;"",COUNTA($B$19:B24),"")</f>
        <v>6</v>
      </c>
      <c r="B24" s="81" t="s">
        <v>146</v>
      </c>
      <c r="C24" s="82">
        <v>177012</v>
      </c>
      <c r="D24" s="82">
        <v>11481</v>
      </c>
      <c r="E24" s="82">
        <v>64</v>
      </c>
      <c r="F24" s="82">
        <v>10323</v>
      </c>
      <c r="G24" s="82">
        <v>24</v>
      </c>
      <c r="H24" s="82">
        <v>32837</v>
      </c>
      <c r="I24" s="82">
        <v>99</v>
      </c>
      <c r="J24" s="82">
        <v>32738</v>
      </c>
      <c r="K24" s="82">
        <v>19</v>
      </c>
      <c r="L24" s="82">
        <v>617</v>
      </c>
      <c r="M24" s="82">
        <v>497</v>
      </c>
      <c r="N24" s="82">
        <v>121151</v>
      </c>
      <c r="O24" s="99"/>
      <c r="P24" s="99"/>
      <c r="Q24" s="99"/>
      <c r="R24" s="99"/>
      <c r="S24" s="99"/>
      <c r="T24" s="99"/>
      <c r="U24" s="99"/>
      <c r="V24" s="99"/>
      <c r="W24" s="99"/>
      <c r="X24" s="99"/>
    </row>
    <row r="25" spans="1:24" s="73" customFormat="1" ht="20.100000000000001" customHeight="1">
      <c r="A25" s="23">
        <f>IF(B25&lt;&gt;"",COUNTA($B$19:B25),"")</f>
        <v>7</v>
      </c>
      <c r="B25" s="85" t="s">
        <v>147</v>
      </c>
      <c r="C25" s="86">
        <v>693868</v>
      </c>
      <c r="D25" s="86">
        <v>100327</v>
      </c>
      <c r="E25" s="86">
        <v>37033</v>
      </c>
      <c r="F25" s="86">
        <v>44201</v>
      </c>
      <c r="G25" s="86">
        <v>22798</v>
      </c>
      <c r="H25" s="86">
        <v>396091</v>
      </c>
      <c r="I25" s="86">
        <v>245902</v>
      </c>
      <c r="J25" s="86">
        <v>150189</v>
      </c>
      <c r="K25" s="86">
        <v>13453</v>
      </c>
      <c r="L25" s="86">
        <v>48744</v>
      </c>
      <c r="M25" s="86">
        <v>26863</v>
      </c>
      <c r="N25" s="86">
        <v>4357</v>
      </c>
      <c r="O25" s="99"/>
      <c r="P25" s="99"/>
      <c r="Q25" s="99"/>
      <c r="R25" s="99"/>
      <c r="S25" s="99"/>
      <c r="T25" s="99"/>
      <c r="U25" s="99"/>
      <c r="V25" s="99"/>
      <c r="W25" s="99"/>
      <c r="X25" s="99"/>
    </row>
    <row r="26" spans="1:24" s="73" customFormat="1" ht="21.6" customHeight="1">
      <c r="A26" s="22">
        <f>IF(B26&lt;&gt;"",COUNTA($B$19:B26),"")</f>
        <v>8</v>
      </c>
      <c r="B26" s="84" t="s">
        <v>148</v>
      </c>
      <c r="C26" s="82">
        <v>91732</v>
      </c>
      <c r="D26" s="82">
        <v>16851</v>
      </c>
      <c r="E26" s="82">
        <v>7680</v>
      </c>
      <c r="F26" s="82">
        <v>20080</v>
      </c>
      <c r="G26" s="82">
        <v>2241</v>
      </c>
      <c r="H26" s="82">
        <v>2742</v>
      </c>
      <c r="I26" s="82">
        <v>44</v>
      </c>
      <c r="J26" s="82">
        <v>2698</v>
      </c>
      <c r="K26" s="82">
        <v>2018</v>
      </c>
      <c r="L26" s="82">
        <v>34355</v>
      </c>
      <c r="M26" s="82">
        <v>5764</v>
      </c>
      <c r="N26" s="82">
        <v>0</v>
      </c>
      <c r="O26" s="99"/>
      <c r="P26" s="99"/>
      <c r="Q26" s="99"/>
      <c r="R26" s="99"/>
      <c r="S26" s="99"/>
      <c r="T26" s="99"/>
      <c r="U26" s="99"/>
      <c r="V26" s="99"/>
      <c r="W26" s="99"/>
      <c r="X26" s="99"/>
    </row>
    <row r="27" spans="1:24" s="73" customFormat="1" ht="11.1" customHeight="1">
      <c r="A27" s="22">
        <f>IF(B27&lt;&gt;"",COUNTA($B$19:B27),"")</f>
        <v>9</v>
      </c>
      <c r="B27" s="81" t="s">
        <v>149</v>
      </c>
      <c r="C27" s="82">
        <v>71616</v>
      </c>
      <c r="D27" s="82">
        <v>7743</v>
      </c>
      <c r="E27" s="82">
        <v>3888</v>
      </c>
      <c r="F27" s="82">
        <v>18666</v>
      </c>
      <c r="G27" s="82">
        <v>2016</v>
      </c>
      <c r="H27" s="82">
        <v>2525</v>
      </c>
      <c r="I27" s="82">
        <v>0</v>
      </c>
      <c r="J27" s="82">
        <v>2525</v>
      </c>
      <c r="K27" s="82">
        <v>1818</v>
      </c>
      <c r="L27" s="82">
        <v>31057</v>
      </c>
      <c r="M27" s="82">
        <v>3903</v>
      </c>
      <c r="N27" s="82">
        <v>0</v>
      </c>
      <c r="O27" s="99"/>
      <c r="P27" s="99"/>
      <c r="Q27" s="99"/>
      <c r="R27" s="99"/>
      <c r="S27" s="99"/>
      <c r="T27" s="99"/>
      <c r="U27" s="99"/>
      <c r="V27" s="99"/>
      <c r="W27" s="99"/>
      <c r="X27" s="99"/>
    </row>
    <row r="28" spans="1:24" s="73" customFormat="1" ht="11.1" customHeight="1">
      <c r="A28" s="22">
        <f>IF(B28&lt;&gt;"",COUNTA($B$19:B28),"")</f>
        <v>10</v>
      </c>
      <c r="B28" s="81" t="s">
        <v>150</v>
      </c>
      <c r="C28" s="82">
        <v>56</v>
      </c>
      <c r="D28" s="82">
        <v>14</v>
      </c>
      <c r="E28" s="82">
        <v>0</v>
      </c>
      <c r="F28" s="82">
        <v>0</v>
      </c>
      <c r="G28" s="82">
        <v>0</v>
      </c>
      <c r="H28" s="82">
        <v>0</v>
      </c>
      <c r="I28" s="82">
        <v>0</v>
      </c>
      <c r="J28" s="82">
        <v>0</v>
      </c>
      <c r="K28" s="82">
        <v>0</v>
      </c>
      <c r="L28" s="82">
        <v>15</v>
      </c>
      <c r="M28" s="82">
        <v>0</v>
      </c>
      <c r="N28" s="82">
        <v>27</v>
      </c>
      <c r="O28" s="99"/>
      <c r="P28" s="99"/>
      <c r="Q28" s="99"/>
      <c r="R28" s="99"/>
      <c r="S28" s="99"/>
      <c r="T28" s="99"/>
      <c r="U28" s="99"/>
      <c r="V28" s="99"/>
      <c r="W28" s="99"/>
      <c r="X28" s="99"/>
    </row>
    <row r="29" spans="1:24" s="73" customFormat="1" ht="11.1" customHeight="1">
      <c r="A29" s="22">
        <f>IF(B29&lt;&gt;"",COUNTA($B$19:B29),"")</f>
        <v>11</v>
      </c>
      <c r="B29" s="81" t="s">
        <v>151</v>
      </c>
      <c r="C29" s="82">
        <v>39676</v>
      </c>
      <c r="D29" s="82">
        <v>1986</v>
      </c>
      <c r="E29" s="82">
        <v>285</v>
      </c>
      <c r="F29" s="82">
        <v>135</v>
      </c>
      <c r="G29" s="82">
        <v>43</v>
      </c>
      <c r="H29" s="82">
        <v>496</v>
      </c>
      <c r="I29" s="82">
        <v>0</v>
      </c>
      <c r="J29" s="82">
        <v>496</v>
      </c>
      <c r="K29" s="82">
        <v>36</v>
      </c>
      <c r="L29" s="82">
        <v>2401</v>
      </c>
      <c r="M29" s="82">
        <v>33138</v>
      </c>
      <c r="N29" s="82">
        <v>1156</v>
      </c>
      <c r="O29" s="99"/>
      <c r="P29" s="99"/>
      <c r="Q29" s="99"/>
      <c r="R29" s="99"/>
      <c r="S29" s="99"/>
      <c r="T29" s="99"/>
      <c r="U29" s="99"/>
      <c r="V29" s="99"/>
      <c r="W29" s="99"/>
      <c r="X29" s="99"/>
    </row>
    <row r="30" spans="1:24" s="73" customFormat="1" ht="11.1" customHeight="1">
      <c r="A30" s="22">
        <f>IF(B30&lt;&gt;"",COUNTA($B$19:B30),"")</f>
        <v>12</v>
      </c>
      <c r="B30" s="81" t="s">
        <v>146</v>
      </c>
      <c r="C30" s="82">
        <v>929</v>
      </c>
      <c r="D30" s="82">
        <v>299</v>
      </c>
      <c r="E30" s="82">
        <v>33</v>
      </c>
      <c r="F30" s="82">
        <v>249</v>
      </c>
      <c r="G30" s="82">
        <v>0</v>
      </c>
      <c r="H30" s="82">
        <v>10</v>
      </c>
      <c r="I30" s="82">
        <v>0</v>
      </c>
      <c r="J30" s="82">
        <v>10</v>
      </c>
      <c r="K30" s="82">
        <v>0</v>
      </c>
      <c r="L30" s="82">
        <v>0</v>
      </c>
      <c r="M30" s="82">
        <v>129</v>
      </c>
      <c r="N30" s="82">
        <v>208</v>
      </c>
      <c r="O30" s="99"/>
      <c r="P30" s="99"/>
      <c r="Q30" s="99"/>
      <c r="R30" s="99"/>
      <c r="S30" s="99"/>
      <c r="T30" s="99"/>
      <c r="U30" s="99"/>
      <c r="V30" s="99"/>
      <c r="W30" s="99"/>
      <c r="X30" s="99"/>
    </row>
    <row r="31" spans="1:24" s="73" customFormat="1" ht="20.100000000000001" customHeight="1">
      <c r="A31" s="23">
        <f>IF(B31&lt;&gt;"",COUNTA($B$19:B31),"")</f>
        <v>13</v>
      </c>
      <c r="B31" s="85" t="s">
        <v>152</v>
      </c>
      <c r="C31" s="86">
        <v>130535</v>
      </c>
      <c r="D31" s="86">
        <v>18552</v>
      </c>
      <c r="E31" s="86">
        <v>7932</v>
      </c>
      <c r="F31" s="86">
        <v>19966</v>
      </c>
      <c r="G31" s="86">
        <v>2284</v>
      </c>
      <c r="H31" s="86">
        <v>3228</v>
      </c>
      <c r="I31" s="86">
        <v>44</v>
      </c>
      <c r="J31" s="86">
        <v>3184</v>
      </c>
      <c r="K31" s="86">
        <v>2054</v>
      </c>
      <c r="L31" s="86">
        <v>36771</v>
      </c>
      <c r="M31" s="86">
        <v>38773</v>
      </c>
      <c r="N31" s="86">
        <v>975</v>
      </c>
      <c r="O31" s="99"/>
      <c r="P31" s="99"/>
      <c r="Q31" s="99"/>
      <c r="R31" s="99"/>
      <c r="S31" s="99"/>
      <c r="T31" s="99"/>
      <c r="U31" s="99"/>
      <c r="V31" s="99"/>
      <c r="W31" s="99"/>
      <c r="X31" s="99"/>
    </row>
    <row r="32" spans="1:24" s="73" customFormat="1" ht="20.100000000000001" customHeight="1">
      <c r="A32" s="23">
        <f>IF(B32&lt;&gt;"",COUNTA($B$19:B32),"")</f>
        <v>14</v>
      </c>
      <c r="B32" s="85" t="s">
        <v>153</v>
      </c>
      <c r="C32" s="86">
        <v>824403</v>
      </c>
      <c r="D32" s="86">
        <v>118879</v>
      </c>
      <c r="E32" s="86">
        <v>44965</v>
      </c>
      <c r="F32" s="86">
        <v>64168</v>
      </c>
      <c r="G32" s="86">
        <v>25082</v>
      </c>
      <c r="H32" s="86">
        <v>399319</v>
      </c>
      <c r="I32" s="86">
        <v>245946</v>
      </c>
      <c r="J32" s="86">
        <v>153374</v>
      </c>
      <c r="K32" s="86">
        <v>15507</v>
      </c>
      <c r="L32" s="86">
        <v>85514</v>
      </c>
      <c r="M32" s="86">
        <v>65636</v>
      </c>
      <c r="N32" s="86">
        <v>5331</v>
      </c>
      <c r="O32" s="99"/>
      <c r="P32" s="99"/>
      <c r="Q32" s="99"/>
      <c r="R32" s="99"/>
      <c r="S32" s="99"/>
      <c r="T32" s="99"/>
      <c r="U32" s="99"/>
      <c r="V32" s="99"/>
      <c r="W32" s="99"/>
      <c r="X32" s="99"/>
    </row>
    <row r="33" spans="1:24" s="73" customFormat="1" ht="11.1" customHeight="1">
      <c r="A33" s="22">
        <f>IF(B33&lt;&gt;"",COUNTA($B$19:B33),"")</f>
        <v>15</v>
      </c>
      <c r="B33" s="81" t="s">
        <v>154</v>
      </c>
      <c r="C33" s="82">
        <v>177218</v>
      </c>
      <c r="D33" s="82">
        <v>0</v>
      </c>
      <c r="E33" s="82">
        <v>0</v>
      </c>
      <c r="F33" s="82">
        <v>0</v>
      </c>
      <c r="G33" s="82">
        <v>0</v>
      </c>
      <c r="H33" s="82">
        <v>0</v>
      </c>
      <c r="I33" s="82">
        <v>0</v>
      </c>
      <c r="J33" s="82">
        <v>0</v>
      </c>
      <c r="K33" s="82">
        <v>0</v>
      </c>
      <c r="L33" s="82">
        <v>0</v>
      </c>
      <c r="M33" s="82">
        <v>0</v>
      </c>
      <c r="N33" s="82">
        <v>177218</v>
      </c>
      <c r="O33" s="99"/>
      <c r="P33" s="99"/>
      <c r="Q33" s="99"/>
      <c r="R33" s="99"/>
      <c r="S33" s="99"/>
      <c r="T33" s="99"/>
      <c r="U33" s="99"/>
      <c r="V33" s="99"/>
      <c r="W33" s="99"/>
      <c r="X33" s="99"/>
    </row>
    <row r="34" spans="1:24" s="73" customFormat="1" ht="11.1" customHeight="1">
      <c r="A34" s="22">
        <f>IF(B34&lt;&gt;"",COUNTA($B$19:B34),"")</f>
        <v>16</v>
      </c>
      <c r="B34" s="81" t="s">
        <v>155</v>
      </c>
      <c r="C34" s="82">
        <v>60500</v>
      </c>
      <c r="D34" s="82">
        <v>0</v>
      </c>
      <c r="E34" s="82">
        <v>0</v>
      </c>
      <c r="F34" s="82">
        <v>0</v>
      </c>
      <c r="G34" s="82">
        <v>0</v>
      </c>
      <c r="H34" s="82">
        <v>0</v>
      </c>
      <c r="I34" s="82">
        <v>0</v>
      </c>
      <c r="J34" s="82">
        <v>0</v>
      </c>
      <c r="K34" s="82">
        <v>0</v>
      </c>
      <c r="L34" s="82">
        <v>0</v>
      </c>
      <c r="M34" s="82">
        <v>0</v>
      </c>
      <c r="N34" s="82">
        <v>60500</v>
      </c>
      <c r="O34" s="99"/>
      <c r="P34" s="99"/>
      <c r="Q34" s="99"/>
      <c r="R34" s="99"/>
      <c r="S34" s="99"/>
      <c r="T34" s="99"/>
      <c r="U34" s="99"/>
      <c r="V34" s="99"/>
      <c r="W34" s="99"/>
      <c r="X34" s="99"/>
    </row>
    <row r="35" spans="1:24" s="73" customFormat="1" ht="11.1" customHeight="1">
      <c r="A35" s="22">
        <f>IF(B35&lt;&gt;"",COUNTA($B$19:B35),"")</f>
        <v>17</v>
      </c>
      <c r="B35" s="81" t="s">
        <v>171</v>
      </c>
      <c r="C35" s="82">
        <v>66184</v>
      </c>
      <c r="D35" s="82">
        <v>0</v>
      </c>
      <c r="E35" s="82">
        <v>0</v>
      </c>
      <c r="F35" s="82">
        <v>0</v>
      </c>
      <c r="G35" s="82">
        <v>0</v>
      </c>
      <c r="H35" s="82">
        <v>0</v>
      </c>
      <c r="I35" s="82">
        <v>0</v>
      </c>
      <c r="J35" s="82">
        <v>0</v>
      </c>
      <c r="K35" s="82">
        <v>0</v>
      </c>
      <c r="L35" s="82">
        <v>0</v>
      </c>
      <c r="M35" s="82">
        <v>0</v>
      </c>
      <c r="N35" s="82">
        <v>66184</v>
      </c>
      <c r="O35" s="99"/>
      <c r="P35" s="99"/>
      <c r="Q35" s="99"/>
      <c r="R35" s="99"/>
      <c r="S35" s="99"/>
      <c r="T35" s="99"/>
      <c r="U35" s="99"/>
      <c r="V35" s="99"/>
      <c r="W35" s="99"/>
      <c r="X35" s="99"/>
    </row>
    <row r="36" spans="1:24" s="73" customFormat="1" ht="11.1" customHeight="1">
      <c r="A36" s="22">
        <f>IF(B36&lt;&gt;"",COUNTA($B$19:B36),"")</f>
        <v>18</v>
      </c>
      <c r="B36" s="81" t="s">
        <v>172</v>
      </c>
      <c r="C36" s="82">
        <v>29643</v>
      </c>
      <c r="D36" s="82">
        <v>0</v>
      </c>
      <c r="E36" s="82">
        <v>0</v>
      </c>
      <c r="F36" s="82">
        <v>0</v>
      </c>
      <c r="G36" s="82">
        <v>0</v>
      </c>
      <c r="H36" s="82">
        <v>0</v>
      </c>
      <c r="I36" s="82">
        <v>0</v>
      </c>
      <c r="J36" s="82">
        <v>0</v>
      </c>
      <c r="K36" s="82">
        <v>0</v>
      </c>
      <c r="L36" s="82">
        <v>0</v>
      </c>
      <c r="M36" s="82">
        <v>0</v>
      </c>
      <c r="N36" s="82">
        <v>29643</v>
      </c>
      <c r="O36" s="99"/>
      <c r="P36" s="99"/>
      <c r="Q36" s="99"/>
      <c r="R36" s="99"/>
      <c r="S36" s="99"/>
      <c r="T36" s="99"/>
      <c r="U36" s="99"/>
      <c r="V36" s="99"/>
      <c r="W36" s="99"/>
      <c r="X36" s="99"/>
    </row>
    <row r="37" spans="1:24" s="73" customFormat="1" ht="11.1" customHeight="1">
      <c r="A37" s="22">
        <f>IF(B37&lt;&gt;"",COUNTA($B$19:B37),"")</f>
        <v>19</v>
      </c>
      <c r="B37" s="81" t="s">
        <v>61</v>
      </c>
      <c r="C37" s="82">
        <v>140821</v>
      </c>
      <c r="D37" s="82">
        <v>0</v>
      </c>
      <c r="E37" s="82">
        <v>0</v>
      </c>
      <c r="F37" s="82">
        <v>0</v>
      </c>
      <c r="G37" s="82">
        <v>0</v>
      </c>
      <c r="H37" s="82">
        <v>0</v>
      </c>
      <c r="I37" s="82">
        <v>0</v>
      </c>
      <c r="J37" s="82">
        <v>0</v>
      </c>
      <c r="K37" s="82">
        <v>0</v>
      </c>
      <c r="L37" s="82">
        <v>0</v>
      </c>
      <c r="M37" s="82">
        <v>0</v>
      </c>
      <c r="N37" s="82">
        <v>140821</v>
      </c>
      <c r="O37" s="99"/>
      <c r="P37" s="99"/>
      <c r="Q37" s="99"/>
      <c r="R37" s="99"/>
      <c r="S37" s="99"/>
      <c r="T37" s="99"/>
      <c r="U37" s="99"/>
      <c r="V37" s="99"/>
      <c r="W37" s="99"/>
      <c r="X37" s="99"/>
    </row>
    <row r="38" spans="1:24" s="73" customFormat="1" ht="21.6" customHeight="1">
      <c r="A38" s="22">
        <f>IF(B38&lt;&gt;"",COUNTA($B$19:B38),"")</f>
        <v>20</v>
      </c>
      <c r="B38" s="84" t="s">
        <v>156</v>
      </c>
      <c r="C38" s="82">
        <v>66984</v>
      </c>
      <c r="D38" s="82">
        <v>0</v>
      </c>
      <c r="E38" s="82">
        <v>0</v>
      </c>
      <c r="F38" s="82">
        <v>0</v>
      </c>
      <c r="G38" s="82">
        <v>0</v>
      </c>
      <c r="H38" s="82">
        <v>0</v>
      </c>
      <c r="I38" s="82">
        <v>0</v>
      </c>
      <c r="J38" s="82">
        <v>0</v>
      </c>
      <c r="K38" s="82">
        <v>0</v>
      </c>
      <c r="L38" s="82">
        <v>0</v>
      </c>
      <c r="M38" s="82">
        <v>0</v>
      </c>
      <c r="N38" s="82">
        <v>66984</v>
      </c>
      <c r="O38" s="99"/>
      <c r="P38" s="99"/>
      <c r="Q38" s="99"/>
      <c r="R38" s="99"/>
      <c r="S38" s="99"/>
      <c r="T38" s="99"/>
      <c r="U38" s="99"/>
      <c r="V38" s="99"/>
      <c r="W38" s="99"/>
      <c r="X38" s="99"/>
    </row>
    <row r="39" spans="1:24" s="73" customFormat="1" ht="21.6" customHeight="1">
      <c r="A39" s="22">
        <f>IF(B39&lt;&gt;"",COUNTA($B$19:B39),"")</f>
        <v>21</v>
      </c>
      <c r="B39" s="84" t="s">
        <v>157</v>
      </c>
      <c r="C39" s="82">
        <v>119898</v>
      </c>
      <c r="D39" s="82">
        <v>1244</v>
      </c>
      <c r="E39" s="82">
        <v>341</v>
      </c>
      <c r="F39" s="82">
        <v>375</v>
      </c>
      <c r="G39" s="82">
        <v>1336</v>
      </c>
      <c r="H39" s="82">
        <v>112769</v>
      </c>
      <c r="I39" s="82">
        <v>63322</v>
      </c>
      <c r="J39" s="82">
        <v>49447</v>
      </c>
      <c r="K39" s="82">
        <v>51</v>
      </c>
      <c r="L39" s="82">
        <v>3388</v>
      </c>
      <c r="M39" s="82">
        <v>393</v>
      </c>
      <c r="N39" s="82">
        <v>0</v>
      </c>
      <c r="O39" s="99"/>
      <c r="P39" s="99"/>
      <c r="Q39" s="99"/>
      <c r="R39" s="99"/>
      <c r="S39" s="99"/>
      <c r="T39" s="99"/>
      <c r="U39" s="99"/>
      <c r="V39" s="99"/>
      <c r="W39" s="99"/>
      <c r="X39" s="99"/>
    </row>
    <row r="40" spans="1:24" s="73" customFormat="1" ht="21.6" customHeight="1">
      <c r="A40" s="22">
        <f>IF(B40&lt;&gt;"",COUNTA($B$19:B40),"")</f>
        <v>22</v>
      </c>
      <c r="B40" s="84" t="s">
        <v>158</v>
      </c>
      <c r="C40" s="82">
        <v>107527</v>
      </c>
      <c r="D40" s="82">
        <v>0</v>
      </c>
      <c r="E40" s="82">
        <v>0</v>
      </c>
      <c r="F40" s="82">
        <v>68</v>
      </c>
      <c r="G40" s="82">
        <v>305</v>
      </c>
      <c r="H40" s="82">
        <v>106896</v>
      </c>
      <c r="I40" s="82">
        <v>106447</v>
      </c>
      <c r="J40" s="82">
        <v>450</v>
      </c>
      <c r="K40" s="82">
        <v>0</v>
      </c>
      <c r="L40" s="82">
        <v>7</v>
      </c>
      <c r="M40" s="82">
        <v>249</v>
      </c>
      <c r="N40" s="82">
        <v>0</v>
      </c>
      <c r="O40" s="99"/>
      <c r="P40" s="99"/>
      <c r="Q40" s="99"/>
      <c r="R40" s="99"/>
      <c r="S40" s="99"/>
      <c r="T40" s="99"/>
      <c r="U40" s="99"/>
      <c r="V40" s="99"/>
      <c r="W40" s="99"/>
      <c r="X40" s="99"/>
    </row>
    <row r="41" spans="1:24" s="73" customFormat="1" ht="11.1" customHeight="1">
      <c r="A41" s="22">
        <f>IF(B41&lt;&gt;"",COUNTA($B$19:B41),"")</f>
        <v>23</v>
      </c>
      <c r="B41" s="81" t="s">
        <v>159</v>
      </c>
      <c r="C41" s="82">
        <v>26686</v>
      </c>
      <c r="D41" s="82">
        <v>844</v>
      </c>
      <c r="E41" s="82">
        <v>5674</v>
      </c>
      <c r="F41" s="82">
        <v>674</v>
      </c>
      <c r="G41" s="82">
        <v>464</v>
      </c>
      <c r="H41" s="82">
        <v>209</v>
      </c>
      <c r="I41" s="82">
        <v>11</v>
      </c>
      <c r="J41" s="82">
        <v>198</v>
      </c>
      <c r="K41" s="82">
        <v>1213</v>
      </c>
      <c r="L41" s="82">
        <v>8545</v>
      </c>
      <c r="M41" s="82">
        <v>9063</v>
      </c>
      <c r="N41" s="82">
        <v>0</v>
      </c>
      <c r="O41" s="99"/>
      <c r="P41" s="99"/>
      <c r="Q41" s="99"/>
      <c r="R41" s="99"/>
      <c r="S41" s="99"/>
      <c r="T41" s="99"/>
      <c r="U41" s="99"/>
      <c r="V41" s="99"/>
      <c r="W41" s="99"/>
      <c r="X41" s="99"/>
    </row>
    <row r="42" spans="1:24" s="73" customFormat="1" ht="11.1" customHeight="1">
      <c r="A42" s="22">
        <f>IF(B42&lt;&gt;"",COUNTA($B$19:B42),"")</f>
        <v>24</v>
      </c>
      <c r="B42" s="81" t="s">
        <v>160</v>
      </c>
      <c r="C42" s="82">
        <v>293223</v>
      </c>
      <c r="D42" s="82">
        <v>41999</v>
      </c>
      <c r="E42" s="82">
        <v>9876</v>
      </c>
      <c r="F42" s="82">
        <v>12140</v>
      </c>
      <c r="G42" s="82">
        <v>4399</v>
      </c>
      <c r="H42" s="82">
        <v>78858</v>
      </c>
      <c r="I42" s="82">
        <v>35746</v>
      </c>
      <c r="J42" s="82">
        <v>43112</v>
      </c>
      <c r="K42" s="82">
        <v>1368</v>
      </c>
      <c r="L42" s="82">
        <v>4056</v>
      </c>
      <c r="M42" s="82">
        <v>14611</v>
      </c>
      <c r="N42" s="82">
        <v>125915</v>
      </c>
      <c r="O42" s="99"/>
      <c r="P42" s="99"/>
      <c r="Q42" s="99"/>
      <c r="R42" s="99"/>
      <c r="S42" s="99"/>
      <c r="T42" s="99"/>
      <c r="U42" s="99"/>
      <c r="V42" s="99"/>
      <c r="W42" s="99"/>
      <c r="X42" s="99"/>
    </row>
    <row r="43" spans="1:24" s="73" customFormat="1" ht="11.1" customHeight="1">
      <c r="A43" s="22">
        <f>IF(B43&lt;&gt;"",COUNTA($B$19:B43),"")</f>
        <v>25</v>
      </c>
      <c r="B43" s="81" t="s">
        <v>146</v>
      </c>
      <c r="C43" s="82">
        <v>177012</v>
      </c>
      <c r="D43" s="82">
        <v>11481</v>
      </c>
      <c r="E43" s="82">
        <v>64</v>
      </c>
      <c r="F43" s="82">
        <v>10323</v>
      </c>
      <c r="G43" s="82">
        <v>24</v>
      </c>
      <c r="H43" s="82">
        <v>32837</v>
      </c>
      <c r="I43" s="82">
        <v>99</v>
      </c>
      <c r="J43" s="82">
        <v>32738</v>
      </c>
      <c r="K43" s="82">
        <v>19</v>
      </c>
      <c r="L43" s="82">
        <v>617</v>
      </c>
      <c r="M43" s="82">
        <v>497</v>
      </c>
      <c r="N43" s="82">
        <v>121151</v>
      </c>
      <c r="O43" s="99"/>
      <c r="P43" s="99"/>
      <c r="Q43" s="99"/>
      <c r="R43" s="99"/>
      <c r="S43" s="99"/>
      <c r="T43" s="99"/>
      <c r="U43" s="99"/>
      <c r="V43" s="99"/>
      <c r="W43" s="99"/>
      <c r="X43" s="99"/>
    </row>
    <row r="44" spans="1:24" s="73" customFormat="1" ht="20.100000000000001" customHeight="1">
      <c r="A44" s="23">
        <f>IF(B44&lt;&gt;"",COUNTA($B$19:B44),"")</f>
        <v>26</v>
      </c>
      <c r="B44" s="85" t="s">
        <v>161</v>
      </c>
      <c r="C44" s="86">
        <v>755344</v>
      </c>
      <c r="D44" s="86">
        <v>32606</v>
      </c>
      <c r="E44" s="86">
        <v>15828</v>
      </c>
      <c r="F44" s="86">
        <v>2934</v>
      </c>
      <c r="G44" s="86">
        <v>6481</v>
      </c>
      <c r="H44" s="86">
        <v>265895</v>
      </c>
      <c r="I44" s="86">
        <v>205427</v>
      </c>
      <c r="J44" s="86">
        <v>60469</v>
      </c>
      <c r="K44" s="86">
        <v>2613</v>
      </c>
      <c r="L44" s="86">
        <v>15380</v>
      </c>
      <c r="M44" s="86">
        <v>23820</v>
      </c>
      <c r="N44" s="86">
        <v>389787</v>
      </c>
      <c r="O44" s="99"/>
      <c r="P44" s="99"/>
      <c r="Q44" s="99"/>
      <c r="R44" s="99"/>
      <c r="S44" s="99"/>
      <c r="T44" s="99"/>
      <c r="U44" s="99"/>
      <c r="V44" s="99"/>
      <c r="W44" s="99"/>
      <c r="X44" s="99"/>
    </row>
    <row r="45" spans="1:24" s="101" customFormat="1" ht="11.1" customHeight="1">
      <c r="A45" s="22">
        <f>IF(B45&lt;&gt;"",COUNTA($B$19:B45),"")</f>
        <v>27</v>
      </c>
      <c r="B45" s="81" t="s">
        <v>162</v>
      </c>
      <c r="C45" s="82">
        <v>74947</v>
      </c>
      <c r="D45" s="82">
        <v>2242</v>
      </c>
      <c r="E45" s="82">
        <v>3522</v>
      </c>
      <c r="F45" s="82">
        <v>11063</v>
      </c>
      <c r="G45" s="82">
        <v>122</v>
      </c>
      <c r="H45" s="82">
        <v>3097</v>
      </c>
      <c r="I45" s="82">
        <v>55</v>
      </c>
      <c r="J45" s="82">
        <v>3041</v>
      </c>
      <c r="K45" s="82">
        <v>396</v>
      </c>
      <c r="L45" s="82">
        <v>12318</v>
      </c>
      <c r="M45" s="82">
        <v>14001</v>
      </c>
      <c r="N45" s="82">
        <v>28185</v>
      </c>
      <c r="O45" s="100"/>
      <c r="P45" s="100"/>
      <c r="Q45" s="100"/>
      <c r="R45" s="100"/>
      <c r="S45" s="100"/>
      <c r="T45" s="100"/>
      <c r="U45" s="100"/>
      <c r="V45" s="100"/>
      <c r="W45" s="100"/>
      <c r="X45" s="100"/>
    </row>
    <row r="46" spans="1:24"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row>
    <row r="47" spans="1:24" s="101" customFormat="1" ht="11.1" customHeight="1">
      <c r="A47" s="22">
        <f>IF(B47&lt;&gt;"",COUNTA($B$19:B47),"")</f>
        <v>29</v>
      </c>
      <c r="B47" s="81" t="s">
        <v>164</v>
      </c>
      <c r="C47" s="82">
        <v>46050</v>
      </c>
      <c r="D47" s="82">
        <v>12908</v>
      </c>
      <c r="E47" s="82">
        <v>102</v>
      </c>
      <c r="F47" s="82">
        <v>377</v>
      </c>
      <c r="G47" s="82">
        <v>32</v>
      </c>
      <c r="H47" s="82">
        <v>87</v>
      </c>
      <c r="I47" s="82">
        <v>22</v>
      </c>
      <c r="J47" s="82">
        <v>65</v>
      </c>
      <c r="K47" s="82">
        <v>417</v>
      </c>
      <c r="L47" s="82">
        <v>7709</v>
      </c>
      <c r="M47" s="82">
        <v>23230</v>
      </c>
      <c r="N47" s="82">
        <v>1188</v>
      </c>
      <c r="O47" s="100"/>
      <c r="P47" s="100"/>
      <c r="Q47" s="100"/>
      <c r="R47" s="100"/>
      <c r="S47" s="100"/>
      <c r="T47" s="100"/>
      <c r="U47" s="100"/>
      <c r="V47" s="100"/>
      <c r="W47" s="100"/>
      <c r="X47" s="100"/>
    </row>
    <row r="48" spans="1:24" s="101" customFormat="1" ht="11.1" customHeight="1">
      <c r="A48" s="22">
        <f>IF(B48&lt;&gt;"",COUNTA($B$19:B48),"")</f>
        <v>30</v>
      </c>
      <c r="B48" s="81" t="s">
        <v>146</v>
      </c>
      <c r="C48" s="82">
        <v>929</v>
      </c>
      <c r="D48" s="82">
        <v>299</v>
      </c>
      <c r="E48" s="82">
        <v>33</v>
      </c>
      <c r="F48" s="82">
        <v>249</v>
      </c>
      <c r="G48" s="82">
        <v>0</v>
      </c>
      <c r="H48" s="82">
        <v>10</v>
      </c>
      <c r="I48" s="82">
        <v>0</v>
      </c>
      <c r="J48" s="82">
        <v>10</v>
      </c>
      <c r="K48" s="82">
        <v>0</v>
      </c>
      <c r="L48" s="82">
        <v>0</v>
      </c>
      <c r="M48" s="82">
        <v>129</v>
      </c>
      <c r="N48" s="82">
        <v>208</v>
      </c>
      <c r="O48" s="100"/>
      <c r="P48" s="100"/>
      <c r="Q48" s="100"/>
      <c r="R48" s="100"/>
      <c r="S48" s="100"/>
      <c r="T48" s="100"/>
      <c r="U48" s="100"/>
      <c r="V48" s="100"/>
      <c r="W48" s="100"/>
      <c r="X48" s="100"/>
    </row>
    <row r="49" spans="1:24" s="73" customFormat="1" ht="20.100000000000001" customHeight="1">
      <c r="A49" s="23">
        <f>IF(B49&lt;&gt;"",COUNTA($B$19:B49),"")</f>
        <v>31</v>
      </c>
      <c r="B49" s="85" t="s">
        <v>165</v>
      </c>
      <c r="C49" s="86">
        <v>120068</v>
      </c>
      <c r="D49" s="86">
        <v>14851</v>
      </c>
      <c r="E49" s="86">
        <v>3591</v>
      </c>
      <c r="F49" s="86">
        <v>11192</v>
      </c>
      <c r="G49" s="86">
        <v>154</v>
      </c>
      <c r="H49" s="86">
        <v>3173</v>
      </c>
      <c r="I49" s="86">
        <v>78</v>
      </c>
      <c r="J49" s="86">
        <v>3096</v>
      </c>
      <c r="K49" s="86">
        <v>813</v>
      </c>
      <c r="L49" s="86">
        <v>20027</v>
      </c>
      <c r="M49" s="86">
        <v>37101</v>
      </c>
      <c r="N49" s="86">
        <v>29165</v>
      </c>
      <c r="O49" s="99"/>
      <c r="P49" s="99"/>
      <c r="Q49" s="99"/>
      <c r="R49" s="99"/>
      <c r="S49" s="99"/>
      <c r="T49" s="99"/>
      <c r="U49" s="99"/>
      <c r="V49" s="99"/>
      <c r="W49" s="99"/>
      <c r="X49" s="99"/>
    </row>
    <row r="50" spans="1:24" s="73" customFormat="1" ht="20.100000000000001" customHeight="1">
      <c r="A50" s="23">
        <f>IF(B50&lt;&gt;"",COUNTA($B$19:B50),"")</f>
        <v>32</v>
      </c>
      <c r="B50" s="85" t="s">
        <v>166</v>
      </c>
      <c r="C50" s="86">
        <v>875412</v>
      </c>
      <c r="D50" s="86">
        <v>47458</v>
      </c>
      <c r="E50" s="86">
        <v>19418</v>
      </c>
      <c r="F50" s="86">
        <v>14126</v>
      </c>
      <c r="G50" s="86">
        <v>6635</v>
      </c>
      <c r="H50" s="86">
        <v>269069</v>
      </c>
      <c r="I50" s="86">
        <v>205504</v>
      </c>
      <c r="J50" s="86">
        <v>63565</v>
      </c>
      <c r="K50" s="86">
        <v>3426</v>
      </c>
      <c r="L50" s="86">
        <v>35407</v>
      </c>
      <c r="M50" s="86">
        <v>60921</v>
      </c>
      <c r="N50" s="86">
        <v>418952</v>
      </c>
      <c r="O50" s="99"/>
      <c r="P50" s="99"/>
      <c r="Q50" s="99"/>
      <c r="R50" s="99"/>
      <c r="S50" s="99"/>
      <c r="T50" s="99"/>
      <c r="U50" s="99"/>
      <c r="V50" s="99"/>
      <c r="W50" s="99"/>
      <c r="X50" s="99"/>
    </row>
    <row r="51" spans="1:24" s="73" customFormat="1" ht="20.100000000000001" customHeight="1">
      <c r="A51" s="23">
        <f>IF(B51&lt;&gt;"",COUNTA($B$19:B51),"")</f>
        <v>33</v>
      </c>
      <c r="B51" s="85" t="s">
        <v>167</v>
      </c>
      <c r="C51" s="86">
        <v>51009</v>
      </c>
      <c r="D51" s="86">
        <v>-71421</v>
      </c>
      <c r="E51" s="86">
        <v>-25547</v>
      </c>
      <c r="F51" s="86">
        <v>-50042</v>
      </c>
      <c r="G51" s="86">
        <v>-18447</v>
      </c>
      <c r="H51" s="86">
        <v>-130251</v>
      </c>
      <c r="I51" s="86">
        <v>-40441</v>
      </c>
      <c r="J51" s="86">
        <v>-89809</v>
      </c>
      <c r="K51" s="86">
        <v>-12081</v>
      </c>
      <c r="L51" s="86">
        <v>-50108</v>
      </c>
      <c r="M51" s="86">
        <v>-4715</v>
      </c>
      <c r="N51" s="86">
        <v>413621</v>
      </c>
      <c r="O51" s="99"/>
      <c r="P51" s="99"/>
      <c r="Q51" s="99"/>
      <c r="R51" s="99"/>
      <c r="S51" s="99"/>
      <c r="T51" s="99"/>
      <c r="U51" s="99"/>
      <c r="V51" s="99"/>
      <c r="W51" s="99"/>
      <c r="X51" s="99"/>
    </row>
    <row r="52" spans="1:24" s="101" customFormat="1" ht="24.95" customHeight="1">
      <c r="A52" s="22">
        <f>IF(B52&lt;&gt;"",COUNTA($B$19:B52),"")</f>
        <v>34</v>
      </c>
      <c r="B52" s="88" t="s">
        <v>168</v>
      </c>
      <c r="C52" s="89">
        <v>61476</v>
      </c>
      <c r="D52" s="89">
        <v>-67721</v>
      </c>
      <c r="E52" s="89">
        <v>-21206</v>
      </c>
      <c r="F52" s="89">
        <v>-41268</v>
      </c>
      <c r="G52" s="89">
        <v>-16317</v>
      </c>
      <c r="H52" s="89">
        <v>-130196</v>
      </c>
      <c r="I52" s="89">
        <v>-40475</v>
      </c>
      <c r="J52" s="89">
        <v>-89721</v>
      </c>
      <c r="K52" s="89">
        <v>-10840</v>
      </c>
      <c r="L52" s="89">
        <v>-33364</v>
      </c>
      <c r="M52" s="89">
        <v>-3043</v>
      </c>
      <c r="N52" s="89">
        <v>385430</v>
      </c>
      <c r="O52" s="100"/>
      <c r="P52" s="100"/>
      <c r="Q52" s="100"/>
      <c r="R52" s="100"/>
      <c r="S52" s="100"/>
      <c r="T52" s="100"/>
      <c r="U52" s="100"/>
      <c r="V52" s="100"/>
      <c r="W52" s="100"/>
      <c r="X52" s="100"/>
    </row>
    <row r="53" spans="1:24" s="101" customFormat="1" ht="18" customHeight="1">
      <c r="A53" s="22">
        <f>IF(B53&lt;&gt;"",COUNTA($B$19:B53),"")</f>
        <v>35</v>
      </c>
      <c r="B53" s="81" t="s">
        <v>169</v>
      </c>
      <c r="C53" s="82">
        <v>16034</v>
      </c>
      <c r="D53" s="82">
        <v>2000</v>
      </c>
      <c r="E53" s="82">
        <v>0</v>
      </c>
      <c r="F53" s="82">
        <v>0</v>
      </c>
      <c r="G53" s="82">
        <v>0</v>
      </c>
      <c r="H53" s="82">
        <v>0</v>
      </c>
      <c r="I53" s="82">
        <v>0</v>
      </c>
      <c r="J53" s="82">
        <v>0</v>
      </c>
      <c r="K53" s="82">
        <v>0</v>
      </c>
      <c r="L53" s="82">
        <v>811</v>
      </c>
      <c r="M53" s="82">
        <v>691</v>
      </c>
      <c r="N53" s="82">
        <v>12532</v>
      </c>
      <c r="O53" s="100"/>
      <c r="P53" s="100"/>
      <c r="Q53" s="100"/>
      <c r="R53" s="100"/>
      <c r="S53" s="100"/>
      <c r="T53" s="100"/>
      <c r="U53" s="100"/>
      <c r="V53" s="100"/>
      <c r="W53" s="100"/>
      <c r="X53" s="100"/>
    </row>
    <row r="54" spans="1:24" ht="11.1" customHeight="1">
      <c r="A54" s="22">
        <f>IF(B54&lt;&gt;"",COUNTA($B$19:B54),"")</f>
        <v>36</v>
      </c>
      <c r="B54" s="81" t="s">
        <v>170</v>
      </c>
      <c r="C54" s="82">
        <v>29774</v>
      </c>
      <c r="D54" s="82">
        <v>366</v>
      </c>
      <c r="E54" s="82">
        <v>90</v>
      </c>
      <c r="F54" s="82">
        <v>223</v>
      </c>
      <c r="G54" s="82">
        <v>0</v>
      </c>
      <c r="H54" s="82">
        <v>90</v>
      </c>
      <c r="I54" s="82">
        <v>0</v>
      </c>
      <c r="J54" s="82">
        <v>90</v>
      </c>
      <c r="K54" s="82">
        <v>103</v>
      </c>
      <c r="L54" s="82">
        <v>278</v>
      </c>
      <c r="M54" s="82">
        <v>423</v>
      </c>
      <c r="N54" s="82">
        <v>28201</v>
      </c>
    </row>
    <row r="55" spans="1:24"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4" s="73" customFormat="1" ht="11.1" customHeight="1">
      <c r="A56" s="22">
        <f>IF(B56&lt;&gt;"",COUNTA($B$19:B56),"")</f>
        <v>37</v>
      </c>
      <c r="B56" s="81" t="s">
        <v>142</v>
      </c>
      <c r="C56" s="83">
        <v>720</v>
      </c>
      <c r="D56" s="83">
        <v>260.63</v>
      </c>
      <c r="E56" s="83">
        <v>113.42</v>
      </c>
      <c r="F56" s="83">
        <v>40.65</v>
      </c>
      <c r="G56" s="83">
        <v>45.77</v>
      </c>
      <c r="H56" s="83">
        <v>106.36</v>
      </c>
      <c r="I56" s="83">
        <v>37.869999999999997</v>
      </c>
      <c r="J56" s="83">
        <v>68.489999999999995</v>
      </c>
      <c r="K56" s="83">
        <v>23.45</v>
      </c>
      <c r="L56" s="83">
        <v>77.73</v>
      </c>
      <c r="M56" s="83">
        <v>51.98</v>
      </c>
      <c r="N56" s="83">
        <v>0</v>
      </c>
      <c r="O56" s="99"/>
      <c r="P56" s="99"/>
      <c r="Q56" s="99"/>
      <c r="R56" s="99"/>
      <c r="S56" s="99"/>
      <c r="T56" s="99"/>
      <c r="U56" s="99"/>
      <c r="V56" s="99"/>
      <c r="W56" s="99"/>
      <c r="X56" s="99"/>
    </row>
    <row r="57" spans="1:24" s="73" customFormat="1" ht="11.1" customHeight="1">
      <c r="A57" s="22">
        <f>IF(B57&lt;&gt;"",COUNTA($B$19:B57),"")</f>
        <v>38</v>
      </c>
      <c r="B57" s="81" t="s">
        <v>143</v>
      </c>
      <c r="C57" s="83">
        <v>483.26</v>
      </c>
      <c r="D57" s="83">
        <v>144.52000000000001</v>
      </c>
      <c r="E57" s="83">
        <v>35.65</v>
      </c>
      <c r="F57" s="83">
        <v>120.46</v>
      </c>
      <c r="G57" s="83">
        <v>19.12</v>
      </c>
      <c r="H57" s="83">
        <v>40.47</v>
      </c>
      <c r="I57" s="83">
        <v>30.12</v>
      </c>
      <c r="J57" s="83">
        <v>10.35</v>
      </c>
      <c r="K57" s="83">
        <v>14.6</v>
      </c>
      <c r="L57" s="83">
        <v>76.02</v>
      </c>
      <c r="M57" s="83">
        <v>30.55</v>
      </c>
      <c r="N57" s="83">
        <v>1.87</v>
      </c>
      <c r="O57" s="99"/>
      <c r="P57" s="99"/>
      <c r="Q57" s="99"/>
      <c r="R57" s="99"/>
      <c r="S57" s="99"/>
      <c r="T57" s="99"/>
      <c r="U57" s="99"/>
      <c r="V57" s="99"/>
      <c r="W57" s="99"/>
      <c r="X57" s="99"/>
    </row>
    <row r="58" spans="1:24" s="73" customFormat="1" ht="21.6" customHeight="1">
      <c r="A58" s="22">
        <f>IF(B58&lt;&gt;"",COUNTA($B$19:B58),"")</f>
        <v>39</v>
      </c>
      <c r="B58" s="84" t="s">
        <v>959</v>
      </c>
      <c r="C58" s="83">
        <v>1164.1600000000001</v>
      </c>
      <c r="D58" s="83">
        <v>0</v>
      </c>
      <c r="E58" s="83">
        <v>0</v>
      </c>
      <c r="F58" s="83">
        <v>0</v>
      </c>
      <c r="G58" s="83">
        <v>0</v>
      </c>
      <c r="H58" s="83">
        <v>1164.1600000000001</v>
      </c>
      <c r="I58" s="83">
        <v>996.38</v>
      </c>
      <c r="J58" s="83">
        <v>167.78</v>
      </c>
      <c r="K58" s="83">
        <v>0</v>
      </c>
      <c r="L58" s="83">
        <v>0</v>
      </c>
      <c r="M58" s="83">
        <v>0</v>
      </c>
      <c r="N58" s="83">
        <v>0</v>
      </c>
      <c r="O58" s="99"/>
      <c r="P58" s="99"/>
      <c r="Q58" s="99"/>
      <c r="R58" s="99"/>
      <c r="S58" s="99"/>
      <c r="T58" s="99"/>
      <c r="U58" s="99"/>
      <c r="V58" s="99"/>
      <c r="W58" s="99"/>
      <c r="X58" s="99"/>
    </row>
    <row r="59" spans="1:24" s="73" customFormat="1" ht="11.1" customHeight="1">
      <c r="A59" s="22">
        <f>IF(B59&lt;&gt;"",COUNTA($B$19:B59),"")</f>
        <v>40</v>
      </c>
      <c r="B59" s="81" t="s">
        <v>144</v>
      </c>
      <c r="C59" s="83">
        <v>13.86</v>
      </c>
      <c r="D59" s="83">
        <v>0.28999999999999998</v>
      </c>
      <c r="E59" s="83">
        <v>0.16</v>
      </c>
      <c r="F59" s="83">
        <v>0.01</v>
      </c>
      <c r="G59" s="83">
        <v>0</v>
      </c>
      <c r="H59" s="83">
        <v>0.08</v>
      </c>
      <c r="I59" s="83">
        <v>0</v>
      </c>
      <c r="J59" s="83">
        <v>0.08</v>
      </c>
      <c r="K59" s="83">
        <v>0.01</v>
      </c>
      <c r="L59" s="83">
        <v>0.19</v>
      </c>
      <c r="M59" s="83">
        <v>0.08</v>
      </c>
      <c r="N59" s="83">
        <v>13.03</v>
      </c>
      <c r="O59" s="99"/>
      <c r="P59" s="99"/>
      <c r="Q59" s="99"/>
      <c r="R59" s="99"/>
      <c r="S59" s="99"/>
      <c r="T59" s="99"/>
      <c r="U59" s="99"/>
      <c r="V59" s="99"/>
      <c r="W59" s="99"/>
      <c r="X59" s="99"/>
    </row>
    <row r="60" spans="1:24" s="73" customFormat="1" ht="11.1" customHeight="1">
      <c r="A60" s="22">
        <f>IF(B60&lt;&gt;"",COUNTA($B$19:B60),"")</f>
        <v>41</v>
      </c>
      <c r="B60" s="81" t="s">
        <v>145</v>
      </c>
      <c r="C60" s="83">
        <v>1486.54</v>
      </c>
      <c r="D60" s="83">
        <v>91.13</v>
      </c>
      <c r="E60" s="83">
        <v>15.52</v>
      </c>
      <c r="F60" s="83">
        <v>81.03</v>
      </c>
      <c r="G60" s="83">
        <v>36.47</v>
      </c>
      <c r="H60" s="83">
        <v>593.91</v>
      </c>
      <c r="I60" s="83">
        <v>28.18</v>
      </c>
      <c r="J60" s="83">
        <v>565.73</v>
      </c>
      <c r="K60" s="83">
        <v>21.77</v>
      </c>
      <c r="L60" s="83">
        <v>65.290000000000006</v>
      </c>
      <c r="M60" s="83">
        <v>38.89</v>
      </c>
      <c r="N60" s="83">
        <v>542.51</v>
      </c>
      <c r="O60" s="99"/>
      <c r="P60" s="99"/>
      <c r="Q60" s="99"/>
      <c r="R60" s="99"/>
      <c r="S60" s="99"/>
      <c r="T60" s="99"/>
      <c r="U60" s="99"/>
      <c r="V60" s="99"/>
      <c r="W60" s="99"/>
      <c r="X60" s="99"/>
    </row>
    <row r="61" spans="1:24" s="73" customFormat="1" ht="11.1" customHeight="1">
      <c r="A61" s="22">
        <f>IF(B61&lt;&gt;"",COUNTA($B$19:B61),"")</f>
        <v>42</v>
      </c>
      <c r="B61" s="81" t="s">
        <v>146</v>
      </c>
      <c r="C61" s="83">
        <v>786.16</v>
      </c>
      <c r="D61" s="83">
        <v>50.99</v>
      </c>
      <c r="E61" s="83">
        <v>0.28000000000000003</v>
      </c>
      <c r="F61" s="83">
        <v>45.85</v>
      </c>
      <c r="G61" s="83">
        <v>0.1</v>
      </c>
      <c r="H61" s="83">
        <v>145.84</v>
      </c>
      <c r="I61" s="83">
        <v>0.44</v>
      </c>
      <c r="J61" s="83">
        <v>145.4</v>
      </c>
      <c r="K61" s="83">
        <v>0.09</v>
      </c>
      <c r="L61" s="83">
        <v>2.74</v>
      </c>
      <c r="M61" s="83">
        <v>2.21</v>
      </c>
      <c r="N61" s="83">
        <v>538.05999999999995</v>
      </c>
      <c r="O61" s="99"/>
      <c r="P61" s="99"/>
      <c r="Q61" s="99"/>
      <c r="R61" s="99"/>
      <c r="S61" s="99"/>
      <c r="T61" s="99"/>
      <c r="U61" s="99"/>
      <c r="V61" s="99"/>
      <c r="W61" s="99"/>
      <c r="X61" s="99"/>
    </row>
    <row r="62" spans="1:24" s="73" customFormat="1" ht="20.100000000000001" customHeight="1">
      <c r="A62" s="23">
        <f>IF(B62&lt;&gt;"",COUNTA($B$19:B62),"")</f>
        <v>43</v>
      </c>
      <c r="B62" s="85" t="s">
        <v>147</v>
      </c>
      <c r="C62" s="87">
        <v>3081.65</v>
      </c>
      <c r="D62" s="87">
        <v>445.58</v>
      </c>
      <c r="E62" s="87">
        <v>164.47</v>
      </c>
      <c r="F62" s="87">
        <v>196.31</v>
      </c>
      <c r="G62" s="87">
        <v>101.25</v>
      </c>
      <c r="H62" s="87">
        <v>1759.15</v>
      </c>
      <c r="I62" s="87">
        <v>1092.1099999999999</v>
      </c>
      <c r="J62" s="87">
        <v>667.03</v>
      </c>
      <c r="K62" s="87">
        <v>59.75</v>
      </c>
      <c r="L62" s="87">
        <v>216.48</v>
      </c>
      <c r="M62" s="87">
        <v>119.31</v>
      </c>
      <c r="N62" s="87">
        <v>19.350000000000001</v>
      </c>
      <c r="O62" s="99"/>
      <c r="P62" s="99"/>
      <c r="Q62" s="99"/>
      <c r="R62" s="99"/>
      <c r="S62" s="99"/>
      <c r="T62" s="99"/>
      <c r="U62" s="99"/>
      <c r="V62" s="99"/>
      <c r="W62" s="99"/>
      <c r="X62" s="99"/>
    </row>
    <row r="63" spans="1:24" s="73" customFormat="1" ht="21.6" customHeight="1">
      <c r="A63" s="22">
        <f>IF(B63&lt;&gt;"",COUNTA($B$19:B63),"")</f>
        <v>44</v>
      </c>
      <c r="B63" s="84" t="s">
        <v>148</v>
      </c>
      <c r="C63" s="83">
        <v>407.4</v>
      </c>
      <c r="D63" s="83">
        <v>74.84</v>
      </c>
      <c r="E63" s="83">
        <v>34.11</v>
      </c>
      <c r="F63" s="83">
        <v>89.18</v>
      </c>
      <c r="G63" s="83">
        <v>9.9499999999999993</v>
      </c>
      <c r="H63" s="83">
        <v>12.18</v>
      </c>
      <c r="I63" s="83">
        <v>0.2</v>
      </c>
      <c r="J63" s="83">
        <v>11.98</v>
      </c>
      <c r="K63" s="83">
        <v>8.9600000000000009</v>
      </c>
      <c r="L63" s="83">
        <v>152.58000000000001</v>
      </c>
      <c r="M63" s="83">
        <v>25.6</v>
      </c>
      <c r="N63" s="83">
        <v>0</v>
      </c>
      <c r="O63" s="99"/>
      <c r="P63" s="99"/>
      <c r="Q63" s="99"/>
      <c r="R63" s="99"/>
      <c r="S63" s="99"/>
      <c r="T63" s="99"/>
      <c r="U63" s="99"/>
      <c r="V63" s="99"/>
      <c r="W63" s="99"/>
      <c r="X63" s="99"/>
    </row>
    <row r="64" spans="1:24" s="73" customFormat="1" ht="11.1" customHeight="1">
      <c r="A64" s="22">
        <f>IF(B64&lt;&gt;"",COUNTA($B$19:B64),"")</f>
        <v>45</v>
      </c>
      <c r="B64" s="81" t="s">
        <v>149</v>
      </c>
      <c r="C64" s="83">
        <v>318.06</v>
      </c>
      <c r="D64" s="83">
        <v>34.39</v>
      </c>
      <c r="E64" s="83">
        <v>17.27</v>
      </c>
      <c r="F64" s="83">
        <v>82.9</v>
      </c>
      <c r="G64" s="83">
        <v>8.9499999999999993</v>
      </c>
      <c r="H64" s="83">
        <v>11.21</v>
      </c>
      <c r="I64" s="83">
        <v>0</v>
      </c>
      <c r="J64" s="83">
        <v>11.21</v>
      </c>
      <c r="K64" s="83">
        <v>8.07</v>
      </c>
      <c r="L64" s="83">
        <v>137.93</v>
      </c>
      <c r="M64" s="83">
        <v>17.329999999999998</v>
      </c>
      <c r="N64" s="83">
        <v>0</v>
      </c>
      <c r="O64" s="99"/>
      <c r="P64" s="99"/>
      <c r="Q64" s="99"/>
      <c r="R64" s="99"/>
      <c r="S64" s="99"/>
      <c r="T64" s="99"/>
      <c r="U64" s="99"/>
      <c r="V64" s="99"/>
      <c r="W64" s="99"/>
      <c r="X64" s="99"/>
    </row>
    <row r="65" spans="1:24" s="73" customFormat="1" ht="11.1" customHeight="1">
      <c r="A65" s="22">
        <f>IF(B65&lt;&gt;"",COUNTA($B$19:B65),"")</f>
        <v>46</v>
      </c>
      <c r="B65" s="81" t="s">
        <v>150</v>
      </c>
      <c r="C65" s="83">
        <v>0.25</v>
      </c>
      <c r="D65" s="83">
        <v>0.06</v>
      </c>
      <c r="E65" s="83">
        <v>0</v>
      </c>
      <c r="F65" s="83">
        <v>0</v>
      </c>
      <c r="G65" s="83">
        <v>0</v>
      </c>
      <c r="H65" s="83">
        <v>0</v>
      </c>
      <c r="I65" s="83">
        <v>0</v>
      </c>
      <c r="J65" s="83">
        <v>0</v>
      </c>
      <c r="K65" s="83">
        <v>0</v>
      </c>
      <c r="L65" s="83">
        <v>7.0000000000000007E-2</v>
      </c>
      <c r="M65" s="83">
        <v>0</v>
      </c>
      <c r="N65" s="83">
        <v>0.12</v>
      </c>
      <c r="O65" s="99"/>
      <c r="P65" s="99"/>
      <c r="Q65" s="99"/>
      <c r="R65" s="99"/>
      <c r="S65" s="99"/>
      <c r="T65" s="99"/>
      <c r="U65" s="99"/>
      <c r="V65" s="99"/>
      <c r="W65" s="99"/>
      <c r="X65" s="99"/>
    </row>
    <row r="66" spans="1:24" s="73" customFormat="1" ht="11.1" customHeight="1">
      <c r="A66" s="22">
        <f>IF(B66&lt;&gt;"",COUNTA($B$19:B66),"")</f>
        <v>47</v>
      </c>
      <c r="B66" s="81" t="s">
        <v>151</v>
      </c>
      <c r="C66" s="83">
        <v>176.21</v>
      </c>
      <c r="D66" s="83">
        <v>8.82</v>
      </c>
      <c r="E66" s="83">
        <v>1.27</v>
      </c>
      <c r="F66" s="83">
        <v>0.6</v>
      </c>
      <c r="G66" s="83">
        <v>0.19</v>
      </c>
      <c r="H66" s="83">
        <v>2.2000000000000002</v>
      </c>
      <c r="I66" s="83">
        <v>0</v>
      </c>
      <c r="J66" s="83">
        <v>2.2000000000000002</v>
      </c>
      <c r="K66" s="83">
        <v>0.16</v>
      </c>
      <c r="L66" s="83">
        <v>10.66</v>
      </c>
      <c r="M66" s="83">
        <v>147.16999999999999</v>
      </c>
      <c r="N66" s="83">
        <v>5.14</v>
      </c>
      <c r="O66" s="99"/>
      <c r="P66" s="99"/>
      <c r="Q66" s="99"/>
      <c r="R66" s="99"/>
      <c r="S66" s="99"/>
      <c r="T66" s="99"/>
      <c r="U66" s="99"/>
      <c r="V66" s="99"/>
      <c r="W66" s="99"/>
      <c r="X66" s="99"/>
    </row>
    <row r="67" spans="1:24" s="73" customFormat="1" ht="11.1" customHeight="1">
      <c r="A67" s="22">
        <f>IF(B67&lt;&gt;"",COUNTA($B$19:B67),"")</f>
        <v>48</v>
      </c>
      <c r="B67" s="81" t="s">
        <v>146</v>
      </c>
      <c r="C67" s="83">
        <v>4.12</v>
      </c>
      <c r="D67" s="83">
        <v>1.33</v>
      </c>
      <c r="E67" s="83">
        <v>0.15</v>
      </c>
      <c r="F67" s="83">
        <v>1.1000000000000001</v>
      </c>
      <c r="G67" s="83">
        <v>0</v>
      </c>
      <c r="H67" s="83">
        <v>0.05</v>
      </c>
      <c r="I67" s="83">
        <v>0</v>
      </c>
      <c r="J67" s="83">
        <v>0.05</v>
      </c>
      <c r="K67" s="83">
        <v>0</v>
      </c>
      <c r="L67" s="83">
        <v>0</v>
      </c>
      <c r="M67" s="83">
        <v>0.56999999999999995</v>
      </c>
      <c r="N67" s="83">
        <v>0.92</v>
      </c>
      <c r="O67" s="99"/>
      <c r="P67" s="99"/>
      <c r="Q67" s="99"/>
      <c r="R67" s="99"/>
      <c r="S67" s="99"/>
      <c r="T67" s="99"/>
      <c r="U67" s="99"/>
      <c r="V67" s="99"/>
      <c r="W67" s="99"/>
      <c r="X67" s="99"/>
    </row>
    <row r="68" spans="1:24" s="73" customFormat="1" ht="20.100000000000001" customHeight="1">
      <c r="A68" s="23">
        <f>IF(B68&lt;&gt;"",COUNTA($B$19:B68),"")</f>
        <v>49</v>
      </c>
      <c r="B68" s="85" t="s">
        <v>152</v>
      </c>
      <c r="C68" s="87">
        <v>579.74</v>
      </c>
      <c r="D68" s="87">
        <v>82.39</v>
      </c>
      <c r="E68" s="87">
        <v>35.229999999999997</v>
      </c>
      <c r="F68" s="87">
        <v>88.68</v>
      </c>
      <c r="G68" s="87">
        <v>10.14</v>
      </c>
      <c r="H68" s="87">
        <v>14.34</v>
      </c>
      <c r="I68" s="87">
        <v>0.2</v>
      </c>
      <c r="J68" s="87">
        <v>14.14</v>
      </c>
      <c r="K68" s="87">
        <v>9.1199999999999992</v>
      </c>
      <c r="L68" s="87">
        <v>163.31</v>
      </c>
      <c r="M68" s="87">
        <v>172.2</v>
      </c>
      <c r="N68" s="87">
        <v>4.33</v>
      </c>
      <c r="O68" s="99"/>
      <c r="P68" s="99"/>
      <c r="Q68" s="99"/>
      <c r="R68" s="99"/>
      <c r="S68" s="99"/>
      <c r="T68" s="99"/>
      <c r="U68" s="99"/>
      <c r="V68" s="99"/>
      <c r="W68" s="99"/>
      <c r="X68" s="99"/>
    </row>
    <row r="69" spans="1:24" s="73" customFormat="1" ht="20.100000000000001" customHeight="1">
      <c r="A69" s="23">
        <f>IF(B69&lt;&gt;"",COUNTA($B$19:B69),"")</f>
        <v>50</v>
      </c>
      <c r="B69" s="85" t="s">
        <v>153</v>
      </c>
      <c r="C69" s="87">
        <v>3661.39</v>
      </c>
      <c r="D69" s="87">
        <v>527.97</v>
      </c>
      <c r="E69" s="87">
        <v>199.7</v>
      </c>
      <c r="F69" s="87">
        <v>284.99</v>
      </c>
      <c r="G69" s="87">
        <v>111.4</v>
      </c>
      <c r="H69" s="87">
        <v>1773.48</v>
      </c>
      <c r="I69" s="87">
        <v>1092.31</v>
      </c>
      <c r="J69" s="87">
        <v>681.17</v>
      </c>
      <c r="K69" s="87">
        <v>68.87</v>
      </c>
      <c r="L69" s="87">
        <v>379.79</v>
      </c>
      <c r="M69" s="87">
        <v>291.51</v>
      </c>
      <c r="N69" s="87">
        <v>23.68</v>
      </c>
      <c r="O69" s="99"/>
      <c r="P69" s="99"/>
      <c r="Q69" s="99"/>
      <c r="R69" s="99"/>
      <c r="S69" s="99"/>
      <c r="T69" s="99"/>
      <c r="U69" s="99"/>
      <c r="V69" s="99"/>
      <c r="W69" s="99"/>
      <c r="X69" s="99"/>
    </row>
    <row r="70" spans="1:24" s="73" customFormat="1" ht="11.1" customHeight="1">
      <c r="A70" s="22">
        <f>IF(B70&lt;&gt;"",COUNTA($B$19:B70),"")</f>
        <v>51</v>
      </c>
      <c r="B70" s="81" t="s">
        <v>154</v>
      </c>
      <c r="C70" s="83">
        <v>787.07</v>
      </c>
      <c r="D70" s="83">
        <v>0</v>
      </c>
      <c r="E70" s="83">
        <v>0</v>
      </c>
      <c r="F70" s="83">
        <v>0</v>
      </c>
      <c r="G70" s="83">
        <v>0</v>
      </c>
      <c r="H70" s="83">
        <v>0</v>
      </c>
      <c r="I70" s="83">
        <v>0</v>
      </c>
      <c r="J70" s="83">
        <v>0</v>
      </c>
      <c r="K70" s="83">
        <v>0</v>
      </c>
      <c r="L70" s="83">
        <v>0</v>
      </c>
      <c r="M70" s="83">
        <v>0</v>
      </c>
      <c r="N70" s="83">
        <v>787.07</v>
      </c>
      <c r="O70" s="99"/>
      <c r="P70" s="99"/>
      <c r="Q70" s="99"/>
      <c r="R70" s="99"/>
      <c r="S70" s="99"/>
      <c r="T70" s="99"/>
      <c r="U70" s="99"/>
      <c r="V70" s="99"/>
      <c r="W70" s="99"/>
      <c r="X70" s="99"/>
    </row>
    <row r="71" spans="1:24" s="73" customFormat="1" ht="11.1" customHeight="1">
      <c r="A71" s="22">
        <f>IF(B71&lt;&gt;"",COUNTA($B$19:B71),"")</f>
        <v>52</v>
      </c>
      <c r="B71" s="81" t="s">
        <v>155</v>
      </c>
      <c r="C71" s="83">
        <v>268.7</v>
      </c>
      <c r="D71" s="83">
        <v>0</v>
      </c>
      <c r="E71" s="83">
        <v>0</v>
      </c>
      <c r="F71" s="83">
        <v>0</v>
      </c>
      <c r="G71" s="83">
        <v>0</v>
      </c>
      <c r="H71" s="83">
        <v>0</v>
      </c>
      <c r="I71" s="83">
        <v>0</v>
      </c>
      <c r="J71" s="83">
        <v>0</v>
      </c>
      <c r="K71" s="83">
        <v>0</v>
      </c>
      <c r="L71" s="83">
        <v>0</v>
      </c>
      <c r="M71" s="83">
        <v>0</v>
      </c>
      <c r="N71" s="83">
        <v>268.7</v>
      </c>
      <c r="O71" s="99"/>
      <c r="P71" s="99"/>
      <c r="Q71" s="99"/>
      <c r="R71" s="99"/>
      <c r="S71" s="99"/>
      <c r="T71" s="99"/>
      <c r="U71" s="99"/>
      <c r="V71" s="99"/>
      <c r="W71" s="99"/>
      <c r="X71" s="99"/>
    </row>
    <row r="72" spans="1:24" s="73" customFormat="1" ht="11.1" customHeight="1">
      <c r="A72" s="22">
        <f>IF(B72&lt;&gt;"",COUNTA($B$19:B72),"")</f>
        <v>53</v>
      </c>
      <c r="B72" s="81" t="s">
        <v>171</v>
      </c>
      <c r="C72" s="83">
        <v>293.94</v>
      </c>
      <c r="D72" s="83">
        <v>0</v>
      </c>
      <c r="E72" s="83">
        <v>0</v>
      </c>
      <c r="F72" s="83">
        <v>0</v>
      </c>
      <c r="G72" s="83">
        <v>0</v>
      </c>
      <c r="H72" s="83">
        <v>0</v>
      </c>
      <c r="I72" s="83">
        <v>0</v>
      </c>
      <c r="J72" s="83">
        <v>0</v>
      </c>
      <c r="K72" s="83">
        <v>0</v>
      </c>
      <c r="L72" s="83">
        <v>0</v>
      </c>
      <c r="M72" s="83">
        <v>0</v>
      </c>
      <c r="N72" s="83">
        <v>293.94</v>
      </c>
      <c r="O72" s="99"/>
      <c r="P72" s="99"/>
      <c r="Q72" s="99"/>
      <c r="R72" s="99"/>
      <c r="S72" s="99"/>
      <c r="T72" s="99"/>
      <c r="U72" s="99"/>
      <c r="V72" s="99"/>
      <c r="W72" s="99"/>
      <c r="X72" s="99"/>
    </row>
    <row r="73" spans="1:24" s="73" customFormat="1" ht="11.1" customHeight="1">
      <c r="A73" s="22">
        <f>IF(B73&lt;&gt;"",COUNTA($B$19:B73),"")</f>
        <v>54</v>
      </c>
      <c r="B73" s="81" t="s">
        <v>172</v>
      </c>
      <c r="C73" s="83">
        <v>131.65</v>
      </c>
      <c r="D73" s="83">
        <v>0</v>
      </c>
      <c r="E73" s="83">
        <v>0</v>
      </c>
      <c r="F73" s="83">
        <v>0</v>
      </c>
      <c r="G73" s="83">
        <v>0</v>
      </c>
      <c r="H73" s="83">
        <v>0</v>
      </c>
      <c r="I73" s="83">
        <v>0</v>
      </c>
      <c r="J73" s="83">
        <v>0</v>
      </c>
      <c r="K73" s="83">
        <v>0</v>
      </c>
      <c r="L73" s="83">
        <v>0</v>
      </c>
      <c r="M73" s="83">
        <v>0</v>
      </c>
      <c r="N73" s="83">
        <v>131.65</v>
      </c>
      <c r="O73" s="99"/>
      <c r="P73" s="99"/>
      <c r="Q73" s="99"/>
      <c r="R73" s="99"/>
      <c r="S73" s="99"/>
      <c r="T73" s="99"/>
      <c r="U73" s="99"/>
      <c r="V73" s="99"/>
      <c r="W73" s="99"/>
      <c r="X73" s="99"/>
    </row>
    <row r="74" spans="1:24" s="73" customFormat="1" ht="11.1" customHeight="1">
      <c r="A74" s="22">
        <f>IF(B74&lt;&gt;"",COUNTA($B$19:B74),"")</f>
        <v>55</v>
      </c>
      <c r="B74" s="81" t="s">
        <v>61</v>
      </c>
      <c r="C74" s="83">
        <v>625.41999999999996</v>
      </c>
      <c r="D74" s="83">
        <v>0</v>
      </c>
      <c r="E74" s="83">
        <v>0</v>
      </c>
      <c r="F74" s="83">
        <v>0</v>
      </c>
      <c r="G74" s="83">
        <v>0</v>
      </c>
      <c r="H74" s="83">
        <v>0</v>
      </c>
      <c r="I74" s="83">
        <v>0</v>
      </c>
      <c r="J74" s="83">
        <v>0</v>
      </c>
      <c r="K74" s="83">
        <v>0</v>
      </c>
      <c r="L74" s="83">
        <v>0</v>
      </c>
      <c r="M74" s="83">
        <v>0</v>
      </c>
      <c r="N74" s="83">
        <v>625.41999999999996</v>
      </c>
      <c r="O74" s="99"/>
      <c r="P74" s="99"/>
      <c r="Q74" s="99"/>
      <c r="R74" s="99"/>
      <c r="S74" s="99"/>
      <c r="T74" s="99"/>
      <c r="U74" s="99"/>
      <c r="V74" s="99"/>
      <c r="W74" s="99"/>
      <c r="X74" s="99"/>
    </row>
    <row r="75" spans="1:24" s="73" customFormat="1" ht="21.6" customHeight="1">
      <c r="A75" s="22">
        <f>IF(B75&lt;&gt;"",COUNTA($B$19:B75),"")</f>
        <v>56</v>
      </c>
      <c r="B75" s="84" t="s">
        <v>156</v>
      </c>
      <c r="C75" s="83">
        <v>297.49</v>
      </c>
      <c r="D75" s="83">
        <v>0</v>
      </c>
      <c r="E75" s="83">
        <v>0</v>
      </c>
      <c r="F75" s="83">
        <v>0</v>
      </c>
      <c r="G75" s="83">
        <v>0</v>
      </c>
      <c r="H75" s="83">
        <v>0</v>
      </c>
      <c r="I75" s="83">
        <v>0</v>
      </c>
      <c r="J75" s="83">
        <v>0</v>
      </c>
      <c r="K75" s="83">
        <v>0</v>
      </c>
      <c r="L75" s="83">
        <v>0</v>
      </c>
      <c r="M75" s="83">
        <v>0</v>
      </c>
      <c r="N75" s="83">
        <v>297.49</v>
      </c>
      <c r="O75" s="99"/>
      <c r="P75" s="99"/>
      <c r="Q75" s="99"/>
      <c r="R75" s="99"/>
      <c r="S75" s="99"/>
      <c r="T75" s="99"/>
      <c r="U75" s="99"/>
      <c r="V75" s="99"/>
      <c r="W75" s="99"/>
      <c r="X75" s="99"/>
    </row>
    <row r="76" spans="1:24" s="73" customFormat="1" ht="21.6" customHeight="1">
      <c r="A76" s="22">
        <f>IF(B76&lt;&gt;"",COUNTA($B$19:B76),"")</f>
        <v>57</v>
      </c>
      <c r="B76" s="84" t="s">
        <v>157</v>
      </c>
      <c r="C76" s="83">
        <v>532.5</v>
      </c>
      <c r="D76" s="83">
        <v>5.52</v>
      </c>
      <c r="E76" s="83">
        <v>1.52</v>
      </c>
      <c r="F76" s="83">
        <v>1.67</v>
      </c>
      <c r="G76" s="83">
        <v>5.93</v>
      </c>
      <c r="H76" s="83">
        <v>500.84</v>
      </c>
      <c r="I76" s="83">
        <v>281.23</v>
      </c>
      <c r="J76" s="83">
        <v>219.61</v>
      </c>
      <c r="K76" s="83">
        <v>0.23</v>
      </c>
      <c r="L76" s="83">
        <v>15.05</v>
      </c>
      <c r="M76" s="83">
        <v>1.75</v>
      </c>
      <c r="N76" s="83">
        <v>0</v>
      </c>
      <c r="O76" s="99"/>
      <c r="P76" s="99"/>
      <c r="Q76" s="99"/>
      <c r="R76" s="99"/>
      <c r="S76" s="99"/>
      <c r="T76" s="99"/>
      <c r="U76" s="99"/>
      <c r="V76" s="99"/>
      <c r="W76" s="99"/>
      <c r="X76" s="99"/>
    </row>
    <row r="77" spans="1:24" s="73" customFormat="1" ht="21.6" customHeight="1">
      <c r="A77" s="22">
        <f>IF(B77&lt;&gt;"",COUNTA($B$19:B77),"")</f>
        <v>58</v>
      </c>
      <c r="B77" s="84" t="s">
        <v>158</v>
      </c>
      <c r="C77" s="83">
        <v>477.56</v>
      </c>
      <c r="D77" s="83">
        <v>0</v>
      </c>
      <c r="E77" s="83">
        <v>0</v>
      </c>
      <c r="F77" s="83">
        <v>0.3</v>
      </c>
      <c r="G77" s="83">
        <v>1.36</v>
      </c>
      <c r="H77" s="83">
        <v>474.76</v>
      </c>
      <c r="I77" s="83">
        <v>472.76</v>
      </c>
      <c r="J77" s="83">
        <v>2</v>
      </c>
      <c r="K77" s="83">
        <v>0</v>
      </c>
      <c r="L77" s="83">
        <v>0.03</v>
      </c>
      <c r="M77" s="83">
        <v>1.1100000000000001</v>
      </c>
      <c r="N77" s="83">
        <v>0</v>
      </c>
      <c r="O77" s="99"/>
      <c r="P77" s="99"/>
      <c r="Q77" s="99"/>
      <c r="R77" s="99"/>
      <c r="S77" s="99"/>
      <c r="T77" s="99"/>
      <c r="U77" s="99"/>
      <c r="V77" s="99"/>
      <c r="W77" s="99"/>
      <c r="X77" s="99"/>
    </row>
    <row r="78" spans="1:24" s="73" customFormat="1" ht="11.1" customHeight="1">
      <c r="A78" s="22">
        <f>IF(B78&lt;&gt;"",COUNTA($B$19:B78),"")</f>
        <v>59</v>
      </c>
      <c r="B78" s="81" t="s">
        <v>159</v>
      </c>
      <c r="C78" s="83">
        <v>118.52</v>
      </c>
      <c r="D78" s="83">
        <v>3.75</v>
      </c>
      <c r="E78" s="83">
        <v>25.2</v>
      </c>
      <c r="F78" s="83">
        <v>2.99</v>
      </c>
      <c r="G78" s="83">
        <v>2.06</v>
      </c>
      <c r="H78" s="83">
        <v>0.93</v>
      </c>
      <c r="I78" s="83">
        <v>0.05</v>
      </c>
      <c r="J78" s="83">
        <v>0.88</v>
      </c>
      <c r="K78" s="83">
        <v>5.39</v>
      </c>
      <c r="L78" s="83">
        <v>37.950000000000003</v>
      </c>
      <c r="M78" s="83">
        <v>40.25</v>
      </c>
      <c r="N78" s="83">
        <v>0</v>
      </c>
      <c r="O78" s="99"/>
      <c r="P78" s="99"/>
      <c r="Q78" s="99"/>
      <c r="R78" s="99"/>
      <c r="S78" s="99"/>
      <c r="T78" s="99"/>
      <c r="U78" s="99"/>
      <c r="V78" s="99"/>
      <c r="W78" s="99"/>
      <c r="X78" s="99"/>
    </row>
    <row r="79" spans="1:24" s="73" customFormat="1" ht="11.1" customHeight="1">
      <c r="A79" s="22">
        <f>IF(B79&lt;&gt;"",COUNTA($B$19:B79),"")</f>
        <v>60</v>
      </c>
      <c r="B79" s="81" t="s">
        <v>160</v>
      </c>
      <c r="C79" s="83">
        <v>1302.28</v>
      </c>
      <c r="D79" s="83">
        <v>186.53</v>
      </c>
      <c r="E79" s="83">
        <v>43.86</v>
      </c>
      <c r="F79" s="83">
        <v>53.92</v>
      </c>
      <c r="G79" s="83">
        <v>19.54</v>
      </c>
      <c r="H79" s="83">
        <v>350.23</v>
      </c>
      <c r="I79" s="83">
        <v>158.76</v>
      </c>
      <c r="J79" s="83">
        <v>191.47</v>
      </c>
      <c r="K79" s="83">
        <v>6.08</v>
      </c>
      <c r="L79" s="83">
        <v>18.02</v>
      </c>
      <c r="M79" s="83">
        <v>64.89</v>
      </c>
      <c r="N79" s="83">
        <v>559.22</v>
      </c>
      <c r="O79" s="99"/>
      <c r="P79" s="99"/>
      <c r="Q79" s="99"/>
      <c r="R79" s="99"/>
      <c r="S79" s="99"/>
      <c r="T79" s="99"/>
      <c r="U79" s="99"/>
      <c r="V79" s="99"/>
      <c r="W79" s="99"/>
      <c r="X79" s="99"/>
    </row>
    <row r="80" spans="1:24" s="73" customFormat="1" ht="11.1" customHeight="1">
      <c r="A80" s="22">
        <f>IF(B80&lt;&gt;"",COUNTA($B$19:B80),"")</f>
        <v>61</v>
      </c>
      <c r="B80" s="81" t="s">
        <v>146</v>
      </c>
      <c r="C80" s="83">
        <v>786.16</v>
      </c>
      <c r="D80" s="83">
        <v>50.99</v>
      </c>
      <c r="E80" s="83">
        <v>0.28000000000000003</v>
      </c>
      <c r="F80" s="83">
        <v>45.85</v>
      </c>
      <c r="G80" s="83">
        <v>0.1</v>
      </c>
      <c r="H80" s="83">
        <v>145.84</v>
      </c>
      <c r="I80" s="83">
        <v>0.44</v>
      </c>
      <c r="J80" s="83">
        <v>145.4</v>
      </c>
      <c r="K80" s="83">
        <v>0.09</v>
      </c>
      <c r="L80" s="83">
        <v>2.74</v>
      </c>
      <c r="M80" s="83">
        <v>2.21</v>
      </c>
      <c r="N80" s="83">
        <v>538.05999999999995</v>
      </c>
      <c r="O80" s="99"/>
      <c r="P80" s="99"/>
      <c r="Q80" s="99"/>
      <c r="R80" s="99"/>
      <c r="S80" s="99"/>
      <c r="T80" s="99"/>
      <c r="U80" s="99"/>
      <c r="V80" s="99"/>
      <c r="W80" s="99"/>
      <c r="X80" s="99"/>
    </row>
    <row r="81" spans="1:24" s="73" customFormat="1" ht="20.100000000000001" customHeight="1">
      <c r="A81" s="23">
        <f>IF(B81&lt;&gt;"",COUNTA($B$19:B81),"")</f>
        <v>62</v>
      </c>
      <c r="B81" s="85" t="s">
        <v>161</v>
      </c>
      <c r="C81" s="87">
        <v>3354.68</v>
      </c>
      <c r="D81" s="87">
        <v>144.81</v>
      </c>
      <c r="E81" s="87">
        <v>70.3</v>
      </c>
      <c r="F81" s="87">
        <v>13.03</v>
      </c>
      <c r="G81" s="87">
        <v>28.78</v>
      </c>
      <c r="H81" s="87">
        <v>1180.9100000000001</v>
      </c>
      <c r="I81" s="87">
        <v>912.35</v>
      </c>
      <c r="J81" s="87">
        <v>268.56</v>
      </c>
      <c r="K81" s="87">
        <v>11.61</v>
      </c>
      <c r="L81" s="87">
        <v>68.3</v>
      </c>
      <c r="M81" s="87">
        <v>105.79</v>
      </c>
      <c r="N81" s="87">
        <v>1731.15</v>
      </c>
      <c r="O81" s="99"/>
      <c r="P81" s="99"/>
      <c r="Q81" s="99"/>
      <c r="R81" s="99"/>
      <c r="S81" s="99"/>
      <c r="T81" s="99"/>
      <c r="U81" s="99"/>
      <c r="V81" s="99"/>
      <c r="W81" s="99"/>
      <c r="X81" s="99"/>
    </row>
    <row r="82" spans="1:24" s="101" customFormat="1" ht="11.1" customHeight="1">
      <c r="A82" s="22">
        <f>IF(B82&lt;&gt;"",COUNTA($B$19:B82),"")</f>
        <v>63</v>
      </c>
      <c r="B82" s="81" t="s">
        <v>162</v>
      </c>
      <c r="C82" s="83">
        <v>332.86</v>
      </c>
      <c r="D82" s="83">
        <v>9.9600000000000009</v>
      </c>
      <c r="E82" s="83">
        <v>15.64</v>
      </c>
      <c r="F82" s="83">
        <v>49.14</v>
      </c>
      <c r="G82" s="83">
        <v>0.54</v>
      </c>
      <c r="H82" s="83">
        <v>13.75</v>
      </c>
      <c r="I82" s="83">
        <v>0.25</v>
      </c>
      <c r="J82" s="83">
        <v>13.51</v>
      </c>
      <c r="K82" s="83">
        <v>1.76</v>
      </c>
      <c r="L82" s="83">
        <v>54.71</v>
      </c>
      <c r="M82" s="83">
        <v>62.18</v>
      </c>
      <c r="N82" s="83">
        <v>125.18</v>
      </c>
      <c r="O82" s="100"/>
      <c r="P82" s="100"/>
      <c r="Q82" s="100"/>
      <c r="R82" s="100"/>
      <c r="S82" s="100"/>
      <c r="T82" s="100"/>
      <c r="U82" s="100"/>
      <c r="V82" s="100"/>
      <c r="W82" s="100"/>
      <c r="X82" s="100"/>
    </row>
    <row r="83" spans="1:24"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row>
    <row r="84" spans="1:24" s="101" customFormat="1" ht="11.1" customHeight="1">
      <c r="A84" s="22">
        <f>IF(B84&lt;&gt;"",COUNTA($B$19:B84),"")</f>
        <v>65</v>
      </c>
      <c r="B84" s="81" t="s">
        <v>164</v>
      </c>
      <c r="C84" s="83">
        <v>204.52</v>
      </c>
      <c r="D84" s="83">
        <v>57.33</v>
      </c>
      <c r="E84" s="83">
        <v>0.45</v>
      </c>
      <c r="F84" s="83">
        <v>1.68</v>
      </c>
      <c r="G84" s="83">
        <v>0.14000000000000001</v>
      </c>
      <c r="H84" s="83">
        <v>0.39</v>
      </c>
      <c r="I84" s="83">
        <v>0.1</v>
      </c>
      <c r="J84" s="83">
        <v>0.28999999999999998</v>
      </c>
      <c r="K84" s="83">
        <v>1.85</v>
      </c>
      <c r="L84" s="83">
        <v>34.24</v>
      </c>
      <c r="M84" s="83">
        <v>103.17</v>
      </c>
      <c r="N84" s="83">
        <v>5.28</v>
      </c>
      <c r="O84" s="100"/>
      <c r="P84" s="100"/>
      <c r="Q84" s="100"/>
      <c r="R84" s="100"/>
      <c r="S84" s="100"/>
      <c r="T84" s="100"/>
      <c r="U84" s="100"/>
      <c r="V84" s="100"/>
      <c r="W84" s="100"/>
      <c r="X84" s="100"/>
    </row>
    <row r="85" spans="1:24" s="101" customFormat="1" ht="11.1" customHeight="1">
      <c r="A85" s="22">
        <f>IF(B85&lt;&gt;"",COUNTA($B$19:B85),"")</f>
        <v>66</v>
      </c>
      <c r="B85" s="81" t="s">
        <v>146</v>
      </c>
      <c r="C85" s="83">
        <v>4.12</v>
      </c>
      <c r="D85" s="83">
        <v>1.33</v>
      </c>
      <c r="E85" s="83">
        <v>0.15</v>
      </c>
      <c r="F85" s="83">
        <v>1.1000000000000001</v>
      </c>
      <c r="G85" s="83">
        <v>0</v>
      </c>
      <c r="H85" s="83">
        <v>0.05</v>
      </c>
      <c r="I85" s="83">
        <v>0</v>
      </c>
      <c r="J85" s="83">
        <v>0.05</v>
      </c>
      <c r="K85" s="83">
        <v>0</v>
      </c>
      <c r="L85" s="83">
        <v>0</v>
      </c>
      <c r="M85" s="83">
        <v>0.56999999999999995</v>
      </c>
      <c r="N85" s="83">
        <v>0.92</v>
      </c>
      <c r="O85" s="100"/>
      <c r="P85" s="100"/>
      <c r="Q85" s="100"/>
      <c r="R85" s="100"/>
      <c r="S85" s="100"/>
      <c r="T85" s="100"/>
      <c r="U85" s="100"/>
      <c r="V85" s="100"/>
      <c r="W85" s="100"/>
      <c r="X85" s="100"/>
    </row>
    <row r="86" spans="1:24" s="73" customFormat="1" ht="20.100000000000001" customHeight="1">
      <c r="A86" s="23">
        <f>IF(B86&lt;&gt;"",COUNTA($B$19:B86),"")</f>
        <v>67</v>
      </c>
      <c r="B86" s="85" t="s">
        <v>165</v>
      </c>
      <c r="C86" s="87">
        <v>533.25</v>
      </c>
      <c r="D86" s="87">
        <v>65.959999999999994</v>
      </c>
      <c r="E86" s="87">
        <v>15.95</v>
      </c>
      <c r="F86" s="87">
        <v>49.71</v>
      </c>
      <c r="G86" s="87">
        <v>0.68</v>
      </c>
      <c r="H86" s="87">
        <v>14.09</v>
      </c>
      <c r="I86" s="87">
        <v>0.34</v>
      </c>
      <c r="J86" s="87">
        <v>13.75</v>
      </c>
      <c r="K86" s="87">
        <v>3.61</v>
      </c>
      <c r="L86" s="87">
        <v>88.95</v>
      </c>
      <c r="M86" s="87">
        <v>164.78</v>
      </c>
      <c r="N86" s="87">
        <v>129.53</v>
      </c>
      <c r="O86" s="99"/>
      <c r="P86" s="99"/>
      <c r="Q86" s="99"/>
      <c r="R86" s="99"/>
      <c r="S86" s="99"/>
      <c r="T86" s="99"/>
      <c r="U86" s="99"/>
      <c r="V86" s="99"/>
      <c r="W86" s="99"/>
      <c r="X86" s="99"/>
    </row>
    <row r="87" spans="1:24" s="73" customFormat="1" ht="20.100000000000001" customHeight="1">
      <c r="A87" s="23">
        <f>IF(B87&lt;&gt;"",COUNTA($B$19:B87),"")</f>
        <v>68</v>
      </c>
      <c r="B87" s="85" t="s">
        <v>166</v>
      </c>
      <c r="C87" s="87">
        <v>3887.94</v>
      </c>
      <c r="D87" s="87">
        <v>210.77</v>
      </c>
      <c r="E87" s="87">
        <v>86.24</v>
      </c>
      <c r="F87" s="87">
        <v>62.74</v>
      </c>
      <c r="G87" s="87">
        <v>29.47</v>
      </c>
      <c r="H87" s="87">
        <v>1195.01</v>
      </c>
      <c r="I87" s="87">
        <v>912.7</v>
      </c>
      <c r="J87" s="87">
        <v>282.31</v>
      </c>
      <c r="K87" s="87">
        <v>15.22</v>
      </c>
      <c r="L87" s="87">
        <v>157.25</v>
      </c>
      <c r="M87" s="87">
        <v>270.57</v>
      </c>
      <c r="N87" s="87">
        <v>1860.68</v>
      </c>
      <c r="O87" s="99"/>
      <c r="P87" s="99"/>
      <c r="Q87" s="99"/>
      <c r="R87" s="99"/>
      <c r="S87" s="99"/>
      <c r="T87" s="99"/>
      <c r="U87" s="99"/>
      <c r="V87" s="99"/>
      <c r="W87" s="99"/>
      <c r="X87" s="99"/>
    </row>
    <row r="88" spans="1:24" s="73" customFormat="1" ht="20.100000000000001" customHeight="1">
      <c r="A88" s="23">
        <f>IF(B88&lt;&gt;"",COUNTA($B$19:B88),"")</f>
        <v>69</v>
      </c>
      <c r="B88" s="85" t="s">
        <v>167</v>
      </c>
      <c r="C88" s="87">
        <v>226.55</v>
      </c>
      <c r="D88" s="87">
        <v>-317.2</v>
      </c>
      <c r="E88" s="87">
        <v>-113.46</v>
      </c>
      <c r="F88" s="87">
        <v>-222.25</v>
      </c>
      <c r="G88" s="87">
        <v>-81.93</v>
      </c>
      <c r="H88" s="87">
        <v>-578.48</v>
      </c>
      <c r="I88" s="87">
        <v>-179.61</v>
      </c>
      <c r="J88" s="87">
        <v>-398.87</v>
      </c>
      <c r="K88" s="87">
        <v>-53.66</v>
      </c>
      <c r="L88" s="87">
        <v>-222.54</v>
      </c>
      <c r="M88" s="87">
        <v>-20.94</v>
      </c>
      <c r="N88" s="87">
        <v>1837</v>
      </c>
      <c r="O88" s="99"/>
      <c r="P88" s="99"/>
      <c r="Q88" s="99"/>
      <c r="R88" s="99"/>
      <c r="S88" s="99"/>
      <c r="T88" s="99"/>
      <c r="U88" s="99"/>
      <c r="V88" s="99"/>
      <c r="W88" s="99"/>
      <c r="X88" s="99"/>
    </row>
    <row r="89" spans="1:24" s="101" customFormat="1" ht="24.95" customHeight="1">
      <c r="A89" s="22">
        <f>IF(B89&lt;&gt;"",COUNTA($B$19:B89),"")</f>
        <v>70</v>
      </c>
      <c r="B89" s="88" t="s">
        <v>168</v>
      </c>
      <c r="C89" s="90">
        <v>273.02999999999997</v>
      </c>
      <c r="D89" s="90">
        <v>-300.77</v>
      </c>
      <c r="E89" s="90">
        <v>-94.18</v>
      </c>
      <c r="F89" s="90">
        <v>-183.28</v>
      </c>
      <c r="G89" s="90">
        <v>-72.47</v>
      </c>
      <c r="H89" s="90">
        <v>-578.23</v>
      </c>
      <c r="I89" s="90">
        <v>-179.76</v>
      </c>
      <c r="J89" s="90">
        <v>-398.47</v>
      </c>
      <c r="K89" s="90">
        <v>-48.14</v>
      </c>
      <c r="L89" s="90">
        <v>-148.18</v>
      </c>
      <c r="M89" s="90">
        <v>-13.52</v>
      </c>
      <c r="N89" s="90">
        <v>1711.8</v>
      </c>
      <c r="O89" s="100"/>
      <c r="P89" s="100"/>
      <c r="Q89" s="100"/>
      <c r="R89" s="100"/>
      <c r="S89" s="100"/>
      <c r="T89" s="100"/>
      <c r="U89" s="100"/>
      <c r="V89" s="100"/>
      <c r="W89" s="100"/>
      <c r="X89" s="100"/>
    </row>
    <row r="90" spans="1:24" s="101" customFormat="1" ht="18" customHeight="1">
      <c r="A90" s="22">
        <f>IF(B90&lt;&gt;"",COUNTA($B$19:B90),"")</f>
        <v>71</v>
      </c>
      <c r="B90" s="81" t="s">
        <v>169</v>
      </c>
      <c r="C90" s="83">
        <v>71.209999999999994</v>
      </c>
      <c r="D90" s="83">
        <v>8.8800000000000008</v>
      </c>
      <c r="E90" s="83">
        <v>0</v>
      </c>
      <c r="F90" s="83">
        <v>0</v>
      </c>
      <c r="G90" s="83">
        <v>0</v>
      </c>
      <c r="H90" s="83">
        <v>0</v>
      </c>
      <c r="I90" s="83">
        <v>0</v>
      </c>
      <c r="J90" s="83">
        <v>0</v>
      </c>
      <c r="K90" s="83">
        <v>0</v>
      </c>
      <c r="L90" s="83">
        <v>3.6</v>
      </c>
      <c r="M90" s="83">
        <v>3.07</v>
      </c>
      <c r="N90" s="83">
        <v>55.66</v>
      </c>
      <c r="O90" s="100"/>
      <c r="P90" s="100"/>
      <c r="Q90" s="100"/>
      <c r="R90" s="100"/>
      <c r="S90" s="100"/>
      <c r="T90" s="100"/>
      <c r="U90" s="100"/>
      <c r="V90" s="100"/>
      <c r="W90" s="100"/>
      <c r="X90" s="100"/>
    </row>
    <row r="91" spans="1:24" ht="11.1" customHeight="1">
      <c r="A91" s="22">
        <f>IF(B91&lt;&gt;"",COUNTA($B$19:B91),"")</f>
        <v>72</v>
      </c>
      <c r="B91" s="81" t="s">
        <v>170</v>
      </c>
      <c r="C91" s="83">
        <v>132.22999999999999</v>
      </c>
      <c r="D91" s="83">
        <v>1.63</v>
      </c>
      <c r="E91" s="83">
        <v>0.4</v>
      </c>
      <c r="F91" s="83">
        <v>0.99</v>
      </c>
      <c r="G91" s="83">
        <v>0</v>
      </c>
      <c r="H91" s="83">
        <v>0.4</v>
      </c>
      <c r="I91" s="83">
        <v>0</v>
      </c>
      <c r="J91" s="83">
        <v>0.4</v>
      </c>
      <c r="K91" s="83">
        <v>0.46</v>
      </c>
      <c r="L91" s="83">
        <v>1.23</v>
      </c>
      <c r="M91" s="83">
        <v>1.88</v>
      </c>
      <c r="N91" s="83">
        <v>125.25</v>
      </c>
    </row>
  </sheetData>
  <mergeCells count="27">
    <mergeCell ref="A1:B1"/>
    <mergeCell ref="C1:G1"/>
    <mergeCell ref="H1:N1"/>
    <mergeCell ref="A2:B3"/>
    <mergeCell ref="C2:G3"/>
    <mergeCell ref="H2:N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L5:L15"/>
    <mergeCell ref="M5:M15"/>
    <mergeCell ref="N5:N15"/>
    <mergeCell ref="I6:I15"/>
    <mergeCell ref="J6: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91"/>
  <sheetViews>
    <sheetView zoomScale="140" zoomScaleNormal="140" workbookViewId="0">
      <pane xSplit="2" ySplit="17" topLeftCell="C18" activePane="bottomRight" state="frozen"/>
      <selection activeCell="C11" sqref="C11:H11"/>
      <selection pane="topRight" activeCell="C11" sqref="C11:H11"/>
      <selection pane="bottomLeft" activeCell="C11" sqref="C11:H11"/>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128</v>
      </c>
      <c r="B1" s="228"/>
      <c r="C1" s="219"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D1" s="219"/>
      <c r="E1" s="219"/>
      <c r="F1" s="219"/>
      <c r="G1" s="220"/>
      <c r="H1" s="224"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I1" s="219"/>
      <c r="J1" s="219"/>
      <c r="K1" s="219"/>
      <c r="L1" s="219"/>
      <c r="M1" s="219"/>
      <c r="N1" s="220"/>
    </row>
    <row r="2" spans="1:14" s="76" customFormat="1" ht="15" customHeight="1">
      <c r="A2" s="227" t="s">
        <v>108</v>
      </c>
      <c r="B2" s="228"/>
      <c r="C2" s="219" t="s">
        <v>125</v>
      </c>
      <c r="D2" s="219"/>
      <c r="E2" s="219"/>
      <c r="F2" s="219"/>
      <c r="G2" s="220"/>
      <c r="H2" s="224" t="s">
        <v>125</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4"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4"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row>
    <row r="19" spans="1:24" s="73" customFormat="1" ht="11.1" customHeight="1">
      <c r="A19" s="22">
        <f>IF(B19&lt;&gt;"",COUNTA($B$19:B19),"")</f>
        <v>1</v>
      </c>
      <c r="B19" s="81" t="s">
        <v>142</v>
      </c>
      <c r="C19" s="82">
        <v>116572</v>
      </c>
      <c r="D19" s="82">
        <v>44975</v>
      </c>
      <c r="E19" s="82">
        <v>15075</v>
      </c>
      <c r="F19" s="82">
        <v>6850</v>
      </c>
      <c r="G19" s="82">
        <v>5328</v>
      </c>
      <c r="H19" s="82">
        <v>22813</v>
      </c>
      <c r="I19" s="82">
        <v>4812</v>
      </c>
      <c r="J19" s="82">
        <v>18000</v>
      </c>
      <c r="K19" s="82">
        <v>2850</v>
      </c>
      <c r="L19" s="82">
        <v>11958</v>
      </c>
      <c r="M19" s="82">
        <v>6722</v>
      </c>
      <c r="N19" s="82">
        <v>0</v>
      </c>
      <c r="O19" s="99"/>
      <c r="P19" s="99"/>
      <c r="Q19" s="99"/>
      <c r="R19" s="99"/>
      <c r="S19" s="99"/>
      <c r="T19" s="99"/>
      <c r="U19" s="99"/>
      <c r="V19" s="99"/>
      <c r="W19" s="99"/>
      <c r="X19" s="99"/>
    </row>
    <row r="20" spans="1:24" s="73" customFormat="1" ht="11.1" customHeight="1">
      <c r="A20" s="22">
        <f>IF(B20&lt;&gt;"",COUNTA($B$19:B20),"")</f>
        <v>2</v>
      </c>
      <c r="B20" s="81" t="s">
        <v>143</v>
      </c>
      <c r="C20" s="82">
        <v>69535</v>
      </c>
      <c r="D20" s="82">
        <v>14732</v>
      </c>
      <c r="E20" s="82">
        <v>6150</v>
      </c>
      <c r="F20" s="82">
        <v>19240</v>
      </c>
      <c r="G20" s="82">
        <v>2462</v>
      </c>
      <c r="H20" s="82">
        <v>4593</v>
      </c>
      <c r="I20" s="82">
        <v>2006</v>
      </c>
      <c r="J20" s="82">
        <v>2588</v>
      </c>
      <c r="K20" s="82">
        <v>1624</v>
      </c>
      <c r="L20" s="82">
        <v>16859</v>
      </c>
      <c r="M20" s="82">
        <v>3875</v>
      </c>
      <c r="N20" s="82">
        <v>0</v>
      </c>
      <c r="O20" s="99"/>
      <c r="P20" s="99"/>
      <c r="Q20" s="99"/>
      <c r="R20" s="99"/>
      <c r="S20" s="99"/>
      <c r="T20" s="99"/>
      <c r="U20" s="99"/>
      <c r="V20" s="99"/>
      <c r="W20" s="99"/>
      <c r="X20" s="99"/>
    </row>
    <row r="21" spans="1:24" s="73" customFormat="1" ht="21.6" customHeight="1">
      <c r="A21" s="22">
        <f>IF(B21&lt;&gt;"",COUNTA($B$19:B21),"")</f>
        <v>3</v>
      </c>
      <c r="B21" s="84" t="s">
        <v>959</v>
      </c>
      <c r="C21" s="82">
        <v>104579</v>
      </c>
      <c r="D21" s="82">
        <v>0</v>
      </c>
      <c r="E21" s="82">
        <v>0</v>
      </c>
      <c r="F21" s="82">
        <v>0</v>
      </c>
      <c r="G21" s="82">
        <v>0</v>
      </c>
      <c r="H21" s="82">
        <v>104579</v>
      </c>
      <c r="I21" s="82">
        <v>84835</v>
      </c>
      <c r="J21" s="82">
        <v>19744</v>
      </c>
      <c r="K21" s="82">
        <v>0</v>
      </c>
      <c r="L21" s="82">
        <v>0</v>
      </c>
      <c r="M21" s="82">
        <v>0</v>
      </c>
      <c r="N21" s="82">
        <v>0</v>
      </c>
      <c r="O21" s="99"/>
      <c r="P21" s="99"/>
      <c r="Q21" s="99"/>
      <c r="R21" s="99"/>
      <c r="S21" s="99"/>
      <c r="T21" s="99"/>
      <c r="U21" s="99"/>
      <c r="V21" s="99"/>
      <c r="W21" s="99"/>
      <c r="X21" s="99"/>
    </row>
    <row r="22" spans="1:24" s="73" customFormat="1" ht="11.1" customHeight="1">
      <c r="A22" s="22">
        <f>IF(B22&lt;&gt;"",COUNTA($B$19:B22),"")</f>
        <v>4</v>
      </c>
      <c r="B22" s="81" t="s">
        <v>144</v>
      </c>
      <c r="C22" s="82">
        <v>3465</v>
      </c>
      <c r="D22" s="82">
        <v>81</v>
      </c>
      <c r="E22" s="82">
        <v>4</v>
      </c>
      <c r="F22" s="82">
        <v>40</v>
      </c>
      <c r="G22" s="82">
        <v>7</v>
      </c>
      <c r="H22" s="82">
        <v>44</v>
      </c>
      <c r="I22" s="82">
        <v>1</v>
      </c>
      <c r="J22" s="82">
        <v>43</v>
      </c>
      <c r="K22" s="82">
        <v>35</v>
      </c>
      <c r="L22" s="82">
        <v>78</v>
      </c>
      <c r="M22" s="82">
        <v>14</v>
      </c>
      <c r="N22" s="82">
        <v>3162</v>
      </c>
      <c r="O22" s="99"/>
      <c r="P22" s="99"/>
      <c r="Q22" s="99"/>
      <c r="R22" s="99"/>
      <c r="S22" s="99"/>
      <c r="T22" s="99"/>
      <c r="U22" s="99"/>
      <c r="V22" s="99"/>
      <c r="W22" s="99"/>
      <c r="X22" s="99"/>
    </row>
    <row r="23" spans="1:24" s="73" customFormat="1" ht="11.1" customHeight="1">
      <c r="A23" s="22">
        <f>IF(B23&lt;&gt;"",COUNTA($B$19:B23),"")</f>
        <v>5</v>
      </c>
      <c r="B23" s="81" t="s">
        <v>145</v>
      </c>
      <c r="C23" s="82">
        <v>229845</v>
      </c>
      <c r="D23" s="82">
        <v>9699</v>
      </c>
      <c r="E23" s="82">
        <v>3357</v>
      </c>
      <c r="F23" s="82">
        <v>13644</v>
      </c>
      <c r="G23" s="82">
        <v>1904</v>
      </c>
      <c r="H23" s="82">
        <v>101245</v>
      </c>
      <c r="I23" s="82">
        <v>3775</v>
      </c>
      <c r="J23" s="82">
        <v>97470</v>
      </c>
      <c r="K23" s="82">
        <v>3557</v>
      </c>
      <c r="L23" s="82">
        <v>3392</v>
      </c>
      <c r="M23" s="82">
        <v>8014</v>
      </c>
      <c r="N23" s="82">
        <v>85034</v>
      </c>
      <c r="O23" s="99"/>
      <c r="P23" s="99"/>
      <c r="Q23" s="99"/>
      <c r="R23" s="99"/>
      <c r="S23" s="99"/>
      <c r="T23" s="99"/>
      <c r="U23" s="99"/>
      <c r="V23" s="99"/>
      <c r="W23" s="99"/>
      <c r="X23" s="99"/>
    </row>
    <row r="24" spans="1:24" s="73" customFormat="1" ht="11.1" customHeight="1">
      <c r="A24" s="22">
        <f>IF(B24&lt;&gt;"",COUNTA($B$19:B24),"")</f>
        <v>6</v>
      </c>
      <c r="B24" s="81" t="s">
        <v>146</v>
      </c>
      <c r="C24" s="82">
        <v>132951</v>
      </c>
      <c r="D24" s="82">
        <v>4203</v>
      </c>
      <c r="E24" s="82">
        <v>274</v>
      </c>
      <c r="F24" s="82">
        <v>8288</v>
      </c>
      <c r="G24" s="82">
        <v>130</v>
      </c>
      <c r="H24" s="82">
        <v>37943</v>
      </c>
      <c r="I24" s="82">
        <v>1796</v>
      </c>
      <c r="J24" s="82">
        <v>36147</v>
      </c>
      <c r="K24" s="82">
        <v>147</v>
      </c>
      <c r="L24" s="82">
        <v>282</v>
      </c>
      <c r="M24" s="82">
        <v>349</v>
      </c>
      <c r="N24" s="82">
        <v>81335</v>
      </c>
      <c r="O24" s="99"/>
      <c r="P24" s="99"/>
      <c r="Q24" s="99"/>
      <c r="R24" s="99"/>
      <c r="S24" s="99"/>
      <c r="T24" s="99"/>
      <c r="U24" s="99"/>
      <c r="V24" s="99"/>
      <c r="W24" s="99"/>
      <c r="X24" s="99"/>
    </row>
    <row r="25" spans="1:24" s="73" customFormat="1" ht="20.100000000000001" customHeight="1">
      <c r="A25" s="23">
        <f>IF(B25&lt;&gt;"",COUNTA($B$19:B25),"")</f>
        <v>7</v>
      </c>
      <c r="B25" s="85" t="s">
        <v>147</v>
      </c>
      <c r="C25" s="86">
        <v>391045</v>
      </c>
      <c r="D25" s="86">
        <v>65283</v>
      </c>
      <c r="E25" s="86">
        <v>24313</v>
      </c>
      <c r="F25" s="86">
        <v>31485</v>
      </c>
      <c r="G25" s="86">
        <v>9570</v>
      </c>
      <c r="H25" s="86">
        <v>195331</v>
      </c>
      <c r="I25" s="86">
        <v>93633</v>
      </c>
      <c r="J25" s="86">
        <v>101698</v>
      </c>
      <c r="K25" s="86">
        <v>7919</v>
      </c>
      <c r="L25" s="86">
        <v>32005</v>
      </c>
      <c r="M25" s="86">
        <v>18276</v>
      </c>
      <c r="N25" s="86">
        <v>6861</v>
      </c>
      <c r="O25" s="99"/>
      <c r="P25" s="99"/>
      <c r="Q25" s="99"/>
      <c r="R25" s="99"/>
      <c r="S25" s="99"/>
      <c r="T25" s="99"/>
      <c r="U25" s="99"/>
      <c r="V25" s="99"/>
      <c r="W25" s="99"/>
      <c r="X25" s="99"/>
    </row>
    <row r="26" spans="1:24" s="73" customFormat="1" ht="21.6" customHeight="1">
      <c r="A26" s="22">
        <f>IF(B26&lt;&gt;"",COUNTA($B$19:B26),"")</f>
        <v>8</v>
      </c>
      <c r="B26" s="84" t="s">
        <v>148</v>
      </c>
      <c r="C26" s="82">
        <v>182606</v>
      </c>
      <c r="D26" s="82">
        <v>8147</v>
      </c>
      <c r="E26" s="82">
        <v>2788</v>
      </c>
      <c r="F26" s="82">
        <v>20299</v>
      </c>
      <c r="G26" s="82">
        <v>1222</v>
      </c>
      <c r="H26" s="82">
        <v>4116</v>
      </c>
      <c r="I26" s="82">
        <v>51</v>
      </c>
      <c r="J26" s="82">
        <v>4064</v>
      </c>
      <c r="K26" s="82">
        <v>4443</v>
      </c>
      <c r="L26" s="82">
        <v>29097</v>
      </c>
      <c r="M26" s="82">
        <v>112492</v>
      </c>
      <c r="N26" s="82">
        <v>0</v>
      </c>
      <c r="O26" s="99"/>
      <c r="P26" s="99"/>
      <c r="Q26" s="99"/>
      <c r="R26" s="99"/>
      <c r="S26" s="99"/>
      <c r="T26" s="99"/>
      <c r="U26" s="99"/>
      <c r="V26" s="99"/>
      <c r="W26" s="99"/>
      <c r="X26" s="99"/>
    </row>
    <row r="27" spans="1:24" s="73" customFormat="1" ht="11.1" customHeight="1">
      <c r="A27" s="22">
        <f>IF(B27&lt;&gt;"",COUNTA($B$19:B27),"")</f>
        <v>9</v>
      </c>
      <c r="B27" s="81" t="s">
        <v>149</v>
      </c>
      <c r="C27" s="82">
        <v>64456</v>
      </c>
      <c r="D27" s="82">
        <v>2765</v>
      </c>
      <c r="E27" s="82">
        <v>923</v>
      </c>
      <c r="F27" s="82">
        <v>16781</v>
      </c>
      <c r="G27" s="82">
        <v>1001</v>
      </c>
      <c r="H27" s="82">
        <v>3202</v>
      </c>
      <c r="I27" s="82">
        <v>26</v>
      </c>
      <c r="J27" s="82">
        <v>3176</v>
      </c>
      <c r="K27" s="82">
        <v>4298</v>
      </c>
      <c r="L27" s="82">
        <v>26601</v>
      </c>
      <c r="M27" s="82">
        <v>8885</v>
      </c>
      <c r="N27" s="82">
        <v>0</v>
      </c>
      <c r="O27" s="99"/>
      <c r="P27" s="99"/>
      <c r="Q27" s="99"/>
      <c r="R27" s="99"/>
      <c r="S27" s="99"/>
      <c r="T27" s="99"/>
      <c r="U27" s="99"/>
      <c r="V27" s="99"/>
      <c r="W27" s="99"/>
      <c r="X27" s="99"/>
    </row>
    <row r="28" spans="1:24"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row>
    <row r="29" spans="1:24" s="73" customFormat="1" ht="11.1" customHeight="1">
      <c r="A29" s="22">
        <f>IF(B29&lt;&gt;"",COUNTA($B$19:B29),"")</f>
        <v>11</v>
      </c>
      <c r="B29" s="81" t="s">
        <v>151</v>
      </c>
      <c r="C29" s="82">
        <v>1442</v>
      </c>
      <c r="D29" s="82">
        <v>1</v>
      </c>
      <c r="E29" s="82">
        <v>276</v>
      </c>
      <c r="F29" s="82">
        <v>201</v>
      </c>
      <c r="G29" s="82">
        <v>130</v>
      </c>
      <c r="H29" s="82">
        <v>105</v>
      </c>
      <c r="I29" s="82">
        <v>0</v>
      </c>
      <c r="J29" s="82">
        <v>105</v>
      </c>
      <c r="K29" s="82">
        <v>4</v>
      </c>
      <c r="L29" s="82">
        <v>726</v>
      </c>
      <c r="M29" s="82">
        <v>0</v>
      </c>
      <c r="N29" s="82">
        <v>0</v>
      </c>
      <c r="O29" s="99"/>
      <c r="P29" s="99"/>
      <c r="Q29" s="99"/>
      <c r="R29" s="99"/>
      <c r="S29" s="99"/>
      <c r="T29" s="99"/>
      <c r="U29" s="99"/>
      <c r="V29" s="99"/>
      <c r="W29" s="99"/>
      <c r="X29" s="99"/>
    </row>
    <row r="30" spans="1:24" s="73" customFormat="1" ht="11.1" customHeight="1">
      <c r="A30" s="22">
        <f>IF(B30&lt;&gt;"",COUNTA($B$19:B30),"")</f>
        <v>12</v>
      </c>
      <c r="B30" s="81" t="s">
        <v>146</v>
      </c>
      <c r="C30" s="82">
        <v>188</v>
      </c>
      <c r="D30" s="82">
        <v>5</v>
      </c>
      <c r="E30" s="82">
        <v>66</v>
      </c>
      <c r="F30" s="82">
        <v>43</v>
      </c>
      <c r="G30" s="82">
        <v>0</v>
      </c>
      <c r="H30" s="82">
        <v>4</v>
      </c>
      <c r="I30" s="82">
        <v>0</v>
      </c>
      <c r="J30" s="82">
        <v>4</v>
      </c>
      <c r="K30" s="82">
        <v>0</v>
      </c>
      <c r="L30" s="82">
        <v>70</v>
      </c>
      <c r="M30" s="82">
        <v>0</v>
      </c>
      <c r="N30" s="82">
        <v>0</v>
      </c>
      <c r="O30" s="99"/>
      <c r="P30" s="99"/>
      <c r="Q30" s="99"/>
      <c r="R30" s="99"/>
      <c r="S30" s="99"/>
      <c r="T30" s="99"/>
      <c r="U30" s="99"/>
      <c r="V30" s="99"/>
      <c r="W30" s="99"/>
      <c r="X30" s="99"/>
    </row>
    <row r="31" spans="1:24" s="73" customFormat="1" ht="20.100000000000001" customHeight="1">
      <c r="A31" s="23">
        <f>IF(B31&lt;&gt;"",COUNTA($B$19:B31),"")</f>
        <v>13</v>
      </c>
      <c r="B31" s="85" t="s">
        <v>152</v>
      </c>
      <c r="C31" s="86">
        <v>183860</v>
      </c>
      <c r="D31" s="86">
        <v>8143</v>
      </c>
      <c r="E31" s="86">
        <v>2998</v>
      </c>
      <c r="F31" s="86">
        <v>20457</v>
      </c>
      <c r="G31" s="86">
        <v>1352</v>
      </c>
      <c r="H31" s="86">
        <v>4217</v>
      </c>
      <c r="I31" s="86">
        <v>51</v>
      </c>
      <c r="J31" s="86">
        <v>4165</v>
      </c>
      <c r="K31" s="86">
        <v>4447</v>
      </c>
      <c r="L31" s="86">
        <v>29754</v>
      </c>
      <c r="M31" s="86">
        <v>112492</v>
      </c>
      <c r="N31" s="86">
        <v>0</v>
      </c>
      <c r="O31" s="99"/>
      <c r="P31" s="99"/>
      <c r="Q31" s="99"/>
      <c r="R31" s="99"/>
      <c r="S31" s="99"/>
      <c r="T31" s="99"/>
      <c r="U31" s="99"/>
      <c r="V31" s="99"/>
      <c r="W31" s="99"/>
      <c r="X31" s="99"/>
    </row>
    <row r="32" spans="1:24" s="73" customFormat="1" ht="20.100000000000001" customHeight="1">
      <c r="A32" s="23">
        <f>IF(B32&lt;&gt;"",COUNTA($B$19:B32),"")</f>
        <v>14</v>
      </c>
      <c r="B32" s="85" t="s">
        <v>153</v>
      </c>
      <c r="C32" s="86">
        <v>574905</v>
      </c>
      <c r="D32" s="86">
        <v>73427</v>
      </c>
      <c r="E32" s="86">
        <v>27311</v>
      </c>
      <c r="F32" s="86">
        <v>51942</v>
      </c>
      <c r="G32" s="86">
        <v>10923</v>
      </c>
      <c r="H32" s="86">
        <v>199548</v>
      </c>
      <c r="I32" s="86">
        <v>93684</v>
      </c>
      <c r="J32" s="86">
        <v>105864</v>
      </c>
      <c r="K32" s="86">
        <v>12366</v>
      </c>
      <c r="L32" s="86">
        <v>61759</v>
      </c>
      <c r="M32" s="86">
        <v>130768</v>
      </c>
      <c r="N32" s="86">
        <v>6861</v>
      </c>
      <c r="O32" s="99"/>
      <c r="P32" s="99"/>
      <c r="Q32" s="99"/>
      <c r="R32" s="99"/>
      <c r="S32" s="99"/>
      <c r="T32" s="99"/>
      <c r="U32" s="99"/>
      <c r="V32" s="99"/>
      <c r="W32" s="99"/>
      <c r="X32" s="99"/>
    </row>
    <row r="33" spans="1:24" s="73" customFormat="1" ht="11.1" customHeight="1">
      <c r="A33" s="22">
        <f>IF(B33&lt;&gt;"",COUNTA($B$19:B33),"")</f>
        <v>15</v>
      </c>
      <c r="B33" s="81" t="s">
        <v>154</v>
      </c>
      <c r="C33" s="82">
        <v>123664</v>
      </c>
      <c r="D33" s="82">
        <v>0</v>
      </c>
      <c r="E33" s="82">
        <v>0</v>
      </c>
      <c r="F33" s="82">
        <v>0</v>
      </c>
      <c r="G33" s="82">
        <v>0</v>
      </c>
      <c r="H33" s="82">
        <v>0</v>
      </c>
      <c r="I33" s="82">
        <v>0</v>
      </c>
      <c r="J33" s="82">
        <v>0</v>
      </c>
      <c r="K33" s="82">
        <v>0</v>
      </c>
      <c r="L33" s="82">
        <v>0</v>
      </c>
      <c r="M33" s="82">
        <v>0</v>
      </c>
      <c r="N33" s="82">
        <v>123664</v>
      </c>
      <c r="O33" s="99"/>
      <c r="P33" s="99"/>
      <c r="Q33" s="99"/>
      <c r="R33" s="99"/>
      <c r="S33" s="99"/>
      <c r="T33" s="99"/>
      <c r="U33" s="99"/>
      <c r="V33" s="99"/>
      <c r="W33" s="99"/>
      <c r="X33" s="99"/>
    </row>
    <row r="34" spans="1:24" s="73" customFormat="1" ht="11.1" customHeight="1">
      <c r="A34" s="22">
        <f>IF(B34&lt;&gt;"",COUNTA($B$19:B34),"")</f>
        <v>16</v>
      </c>
      <c r="B34" s="81" t="s">
        <v>155</v>
      </c>
      <c r="C34" s="82">
        <v>48874</v>
      </c>
      <c r="D34" s="82">
        <v>0</v>
      </c>
      <c r="E34" s="82">
        <v>0</v>
      </c>
      <c r="F34" s="82">
        <v>0</v>
      </c>
      <c r="G34" s="82">
        <v>0</v>
      </c>
      <c r="H34" s="82">
        <v>0</v>
      </c>
      <c r="I34" s="82">
        <v>0</v>
      </c>
      <c r="J34" s="82">
        <v>0</v>
      </c>
      <c r="K34" s="82">
        <v>0</v>
      </c>
      <c r="L34" s="82">
        <v>0</v>
      </c>
      <c r="M34" s="82">
        <v>0</v>
      </c>
      <c r="N34" s="82">
        <v>48874</v>
      </c>
      <c r="O34" s="99"/>
      <c r="P34" s="99"/>
      <c r="Q34" s="99"/>
      <c r="R34" s="99"/>
      <c r="S34" s="99"/>
      <c r="T34" s="99"/>
      <c r="U34" s="99"/>
      <c r="V34" s="99"/>
      <c r="W34" s="99"/>
      <c r="X34" s="99"/>
    </row>
    <row r="35" spans="1:24" s="73" customFormat="1" ht="11.1" customHeight="1">
      <c r="A35" s="22">
        <f>IF(B35&lt;&gt;"",COUNTA($B$19:B35),"")</f>
        <v>17</v>
      </c>
      <c r="B35" s="81" t="s">
        <v>171</v>
      </c>
      <c r="C35" s="82">
        <v>42827</v>
      </c>
      <c r="D35" s="82">
        <v>0</v>
      </c>
      <c r="E35" s="82">
        <v>0</v>
      </c>
      <c r="F35" s="82">
        <v>0</v>
      </c>
      <c r="G35" s="82">
        <v>0</v>
      </c>
      <c r="H35" s="82">
        <v>0</v>
      </c>
      <c r="I35" s="82">
        <v>0</v>
      </c>
      <c r="J35" s="82">
        <v>0</v>
      </c>
      <c r="K35" s="82">
        <v>0</v>
      </c>
      <c r="L35" s="82">
        <v>0</v>
      </c>
      <c r="M35" s="82">
        <v>0</v>
      </c>
      <c r="N35" s="82">
        <v>42827</v>
      </c>
      <c r="O35" s="99"/>
      <c r="P35" s="99"/>
      <c r="Q35" s="99"/>
      <c r="R35" s="99"/>
      <c r="S35" s="99"/>
      <c r="T35" s="99"/>
      <c r="U35" s="99"/>
      <c r="V35" s="99"/>
      <c r="W35" s="99"/>
      <c r="X35" s="99"/>
    </row>
    <row r="36" spans="1:24" s="73" customFormat="1" ht="11.1" customHeight="1">
      <c r="A36" s="22">
        <f>IF(B36&lt;&gt;"",COUNTA($B$19:B36),"")</f>
        <v>18</v>
      </c>
      <c r="B36" s="81" t="s">
        <v>172</v>
      </c>
      <c r="C36" s="82">
        <v>19158</v>
      </c>
      <c r="D36" s="82">
        <v>0</v>
      </c>
      <c r="E36" s="82">
        <v>0</v>
      </c>
      <c r="F36" s="82">
        <v>0</v>
      </c>
      <c r="G36" s="82">
        <v>0</v>
      </c>
      <c r="H36" s="82">
        <v>0</v>
      </c>
      <c r="I36" s="82">
        <v>0</v>
      </c>
      <c r="J36" s="82">
        <v>0</v>
      </c>
      <c r="K36" s="82">
        <v>0</v>
      </c>
      <c r="L36" s="82">
        <v>0</v>
      </c>
      <c r="M36" s="82">
        <v>0</v>
      </c>
      <c r="N36" s="82">
        <v>19158</v>
      </c>
      <c r="O36" s="99"/>
      <c r="P36" s="99"/>
      <c r="Q36" s="99"/>
      <c r="R36" s="99"/>
      <c r="S36" s="99"/>
      <c r="T36" s="99"/>
      <c r="U36" s="99"/>
      <c r="V36" s="99"/>
      <c r="W36" s="99"/>
      <c r="X36" s="99"/>
    </row>
    <row r="37" spans="1:24" s="73" customFormat="1" ht="11.1" customHeight="1">
      <c r="A37" s="22">
        <f>IF(B37&lt;&gt;"",COUNTA($B$19:B37),"")</f>
        <v>19</v>
      </c>
      <c r="B37" s="81" t="s">
        <v>61</v>
      </c>
      <c r="C37" s="82">
        <v>84880</v>
      </c>
      <c r="D37" s="82">
        <v>0</v>
      </c>
      <c r="E37" s="82">
        <v>0</v>
      </c>
      <c r="F37" s="82">
        <v>0</v>
      </c>
      <c r="G37" s="82">
        <v>0</v>
      </c>
      <c r="H37" s="82">
        <v>0</v>
      </c>
      <c r="I37" s="82">
        <v>0</v>
      </c>
      <c r="J37" s="82">
        <v>0</v>
      </c>
      <c r="K37" s="82">
        <v>0</v>
      </c>
      <c r="L37" s="82">
        <v>0</v>
      </c>
      <c r="M37" s="82">
        <v>0</v>
      </c>
      <c r="N37" s="82">
        <v>84880</v>
      </c>
      <c r="O37" s="99"/>
      <c r="P37" s="99"/>
      <c r="Q37" s="99"/>
      <c r="R37" s="99"/>
      <c r="S37" s="99"/>
      <c r="T37" s="99"/>
      <c r="U37" s="99"/>
      <c r="V37" s="99"/>
      <c r="W37" s="99"/>
      <c r="X37" s="99"/>
    </row>
    <row r="38" spans="1:24" s="73" customFormat="1" ht="21.6" customHeight="1">
      <c r="A38" s="22">
        <f>IF(B38&lt;&gt;"",COUNTA($B$19:B38),"")</f>
        <v>20</v>
      </c>
      <c r="B38" s="84" t="s">
        <v>156</v>
      </c>
      <c r="C38" s="82">
        <v>47089</v>
      </c>
      <c r="D38" s="82">
        <v>0</v>
      </c>
      <c r="E38" s="82">
        <v>0</v>
      </c>
      <c r="F38" s="82">
        <v>0</v>
      </c>
      <c r="G38" s="82">
        <v>0</v>
      </c>
      <c r="H38" s="82">
        <v>0</v>
      </c>
      <c r="I38" s="82">
        <v>0</v>
      </c>
      <c r="J38" s="82">
        <v>0</v>
      </c>
      <c r="K38" s="82">
        <v>0</v>
      </c>
      <c r="L38" s="82">
        <v>0</v>
      </c>
      <c r="M38" s="82">
        <v>0</v>
      </c>
      <c r="N38" s="82">
        <v>47089</v>
      </c>
      <c r="O38" s="99"/>
      <c r="P38" s="99"/>
      <c r="Q38" s="99"/>
      <c r="R38" s="99"/>
      <c r="S38" s="99"/>
      <c r="T38" s="99"/>
      <c r="U38" s="99"/>
      <c r="V38" s="99"/>
      <c r="W38" s="99"/>
      <c r="X38" s="99"/>
    </row>
    <row r="39" spans="1:24" s="73" customFormat="1" ht="21.6" customHeight="1">
      <c r="A39" s="22">
        <f>IF(B39&lt;&gt;"",COUNTA($B$19:B39),"")</f>
        <v>21</v>
      </c>
      <c r="B39" s="84" t="s">
        <v>157</v>
      </c>
      <c r="C39" s="82">
        <v>78911</v>
      </c>
      <c r="D39" s="82">
        <v>286</v>
      </c>
      <c r="E39" s="82">
        <v>77</v>
      </c>
      <c r="F39" s="82">
        <v>784</v>
      </c>
      <c r="G39" s="82">
        <v>975</v>
      </c>
      <c r="H39" s="82">
        <v>74462</v>
      </c>
      <c r="I39" s="82">
        <v>35539</v>
      </c>
      <c r="J39" s="82">
        <v>38923</v>
      </c>
      <c r="K39" s="82">
        <v>196</v>
      </c>
      <c r="L39" s="82">
        <v>1718</v>
      </c>
      <c r="M39" s="82">
        <v>413</v>
      </c>
      <c r="N39" s="82">
        <v>0</v>
      </c>
      <c r="O39" s="99"/>
      <c r="P39" s="99"/>
      <c r="Q39" s="99"/>
      <c r="R39" s="99"/>
      <c r="S39" s="99"/>
      <c r="T39" s="99"/>
      <c r="U39" s="99"/>
      <c r="V39" s="99"/>
      <c r="W39" s="99"/>
      <c r="X39" s="99"/>
    </row>
    <row r="40" spans="1:24" s="73" customFormat="1" ht="21.6" customHeight="1">
      <c r="A40" s="22">
        <f>IF(B40&lt;&gt;"",COUNTA($B$19:B40),"")</f>
        <v>22</v>
      </c>
      <c r="B40" s="84" t="s">
        <v>158</v>
      </c>
      <c r="C40" s="82">
        <v>14458</v>
      </c>
      <c r="D40" s="82">
        <v>146</v>
      </c>
      <c r="E40" s="82">
        <v>4</v>
      </c>
      <c r="F40" s="82">
        <v>115</v>
      </c>
      <c r="G40" s="82">
        <v>61</v>
      </c>
      <c r="H40" s="82">
        <v>13916</v>
      </c>
      <c r="I40" s="82">
        <v>13752</v>
      </c>
      <c r="J40" s="82">
        <v>164</v>
      </c>
      <c r="K40" s="82">
        <v>0</v>
      </c>
      <c r="L40" s="82">
        <v>217</v>
      </c>
      <c r="M40" s="82">
        <v>0</v>
      </c>
      <c r="N40" s="82">
        <v>0</v>
      </c>
      <c r="O40" s="99"/>
      <c r="P40" s="99"/>
      <c r="Q40" s="99"/>
      <c r="R40" s="99"/>
      <c r="S40" s="99"/>
      <c r="T40" s="99"/>
      <c r="U40" s="99"/>
      <c r="V40" s="99"/>
      <c r="W40" s="99"/>
      <c r="X40" s="99"/>
    </row>
    <row r="41" spans="1:24" s="73" customFormat="1" ht="11.1" customHeight="1">
      <c r="A41" s="22">
        <f>IF(B41&lt;&gt;"",COUNTA($B$19:B41),"")</f>
        <v>23</v>
      </c>
      <c r="B41" s="81" t="s">
        <v>159</v>
      </c>
      <c r="C41" s="82">
        <v>14523</v>
      </c>
      <c r="D41" s="82">
        <v>210</v>
      </c>
      <c r="E41" s="82">
        <v>4182</v>
      </c>
      <c r="F41" s="82">
        <v>422</v>
      </c>
      <c r="G41" s="82">
        <v>822</v>
      </c>
      <c r="H41" s="82">
        <v>708</v>
      </c>
      <c r="I41" s="82">
        <v>68</v>
      </c>
      <c r="J41" s="82">
        <v>640</v>
      </c>
      <c r="K41" s="82">
        <v>149</v>
      </c>
      <c r="L41" s="82">
        <v>3333</v>
      </c>
      <c r="M41" s="82">
        <v>4698</v>
      </c>
      <c r="N41" s="82">
        <v>0</v>
      </c>
      <c r="O41" s="99"/>
      <c r="P41" s="99"/>
      <c r="Q41" s="99"/>
      <c r="R41" s="99"/>
      <c r="S41" s="99"/>
      <c r="T41" s="99"/>
      <c r="U41" s="99"/>
      <c r="V41" s="99"/>
      <c r="W41" s="99"/>
      <c r="X41" s="99"/>
    </row>
    <row r="42" spans="1:24" s="73" customFormat="1" ht="11.1" customHeight="1">
      <c r="A42" s="22">
        <f>IF(B42&lt;&gt;"",COUNTA($B$19:B42),"")</f>
        <v>24</v>
      </c>
      <c r="B42" s="81" t="s">
        <v>160</v>
      </c>
      <c r="C42" s="82">
        <v>193399</v>
      </c>
      <c r="D42" s="82">
        <v>20358</v>
      </c>
      <c r="E42" s="82">
        <v>4193</v>
      </c>
      <c r="F42" s="82">
        <v>9291</v>
      </c>
      <c r="G42" s="82">
        <v>853</v>
      </c>
      <c r="H42" s="82">
        <v>58447</v>
      </c>
      <c r="I42" s="82">
        <v>19536</v>
      </c>
      <c r="J42" s="82">
        <v>38911</v>
      </c>
      <c r="K42" s="82">
        <v>975</v>
      </c>
      <c r="L42" s="82">
        <v>5270</v>
      </c>
      <c r="M42" s="82">
        <v>7683</v>
      </c>
      <c r="N42" s="82">
        <v>86330</v>
      </c>
      <c r="O42" s="99"/>
      <c r="P42" s="99"/>
      <c r="Q42" s="99"/>
      <c r="R42" s="99"/>
      <c r="S42" s="99"/>
      <c r="T42" s="99"/>
      <c r="U42" s="99"/>
      <c r="V42" s="99"/>
      <c r="W42" s="99"/>
      <c r="X42" s="99"/>
    </row>
    <row r="43" spans="1:24" s="73" customFormat="1" ht="11.1" customHeight="1">
      <c r="A43" s="22">
        <f>IF(B43&lt;&gt;"",COUNTA($B$19:B43),"")</f>
        <v>25</v>
      </c>
      <c r="B43" s="81" t="s">
        <v>146</v>
      </c>
      <c r="C43" s="82">
        <v>132951</v>
      </c>
      <c r="D43" s="82">
        <v>4203</v>
      </c>
      <c r="E43" s="82">
        <v>274</v>
      </c>
      <c r="F43" s="82">
        <v>8288</v>
      </c>
      <c r="G43" s="82">
        <v>130</v>
      </c>
      <c r="H43" s="82">
        <v>37943</v>
      </c>
      <c r="I43" s="82">
        <v>1796</v>
      </c>
      <c r="J43" s="82">
        <v>36147</v>
      </c>
      <c r="K43" s="82">
        <v>147</v>
      </c>
      <c r="L43" s="82">
        <v>282</v>
      </c>
      <c r="M43" s="82">
        <v>349</v>
      </c>
      <c r="N43" s="82">
        <v>81335</v>
      </c>
      <c r="O43" s="99"/>
      <c r="P43" s="99"/>
      <c r="Q43" s="99"/>
      <c r="R43" s="99"/>
      <c r="S43" s="99"/>
      <c r="T43" s="99"/>
      <c r="U43" s="99"/>
      <c r="V43" s="99"/>
      <c r="W43" s="99"/>
      <c r="X43" s="99"/>
    </row>
    <row r="44" spans="1:24" s="73" customFormat="1" ht="20.100000000000001" customHeight="1">
      <c r="A44" s="23">
        <f>IF(B44&lt;&gt;"",COUNTA($B$19:B44),"")</f>
        <v>26</v>
      </c>
      <c r="B44" s="85" t="s">
        <v>161</v>
      </c>
      <c r="C44" s="86">
        <v>423971</v>
      </c>
      <c r="D44" s="86">
        <v>16796</v>
      </c>
      <c r="E44" s="86">
        <v>8182</v>
      </c>
      <c r="F44" s="86">
        <v>2324</v>
      </c>
      <c r="G44" s="86">
        <v>2580</v>
      </c>
      <c r="H44" s="86">
        <v>109590</v>
      </c>
      <c r="I44" s="86">
        <v>67099</v>
      </c>
      <c r="J44" s="86">
        <v>42491</v>
      </c>
      <c r="K44" s="86">
        <v>1173</v>
      </c>
      <c r="L44" s="86">
        <v>10255</v>
      </c>
      <c r="M44" s="86">
        <v>12444</v>
      </c>
      <c r="N44" s="86">
        <v>260627</v>
      </c>
      <c r="O44" s="99"/>
      <c r="P44" s="99"/>
      <c r="Q44" s="99"/>
      <c r="R44" s="99"/>
      <c r="S44" s="99"/>
      <c r="T44" s="99"/>
      <c r="U44" s="99"/>
      <c r="V44" s="99"/>
      <c r="W44" s="99"/>
      <c r="X44" s="99"/>
    </row>
    <row r="45" spans="1:24" s="101" customFormat="1" ht="11.1" customHeight="1">
      <c r="A45" s="22">
        <f>IF(B45&lt;&gt;"",COUNTA($B$19:B45),"")</f>
        <v>27</v>
      </c>
      <c r="B45" s="81" t="s">
        <v>162</v>
      </c>
      <c r="C45" s="82">
        <v>93107</v>
      </c>
      <c r="D45" s="82">
        <v>919</v>
      </c>
      <c r="E45" s="82">
        <v>1062</v>
      </c>
      <c r="F45" s="82">
        <v>11739</v>
      </c>
      <c r="G45" s="82">
        <v>2329</v>
      </c>
      <c r="H45" s="82">
        <v>1855</v>
      </c>
      <c r="I45" s="82">
        <v>49</v>
      </c>
      <c r="J45" s="82">
        <v>1807</v>
      </c>
      <c r="K45" s="82">
        <v>883</v>
      </c>
      <c r="L45" s="82">
        <v>9293</v>
      </c>
      <c r="M45" s="82">
        <v>46589</v>
      </c>
      <c r="N45" s="82">
        <v>18439</v>
      </c>
      <c r="O45" s="100"/>
      <c r="P45" s="100"/>
      <c r="Q45" s="100"/>
      <c r="R45" s="100"/>
      <c r="S45" s="100"/>
      <c r="T45" s="100"/>
      <c r="U45" s="100"/>
      <c r="V45" s="100"/>
      <c r="W45" s="100"/>
      <c r="X45" s="100"/>
    </row>
    <row r="46" spans="1:24"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row>
    <row r="47" spans="1:24" s="101" customFormat="1" ht="11.1" customHeight="1">
      <c r="A47" s="22">
        <f>IF(B47&lt;&gt;"",COUNTA($B$19:B47),"")</f>
        <v>29</v>
      </c>
      <c r="B47" s="81" t="s">
        <v>164</v>
      </c>
      <c r="C47" s="82">
        <v>74286</v>
      </c>
      <c r="D47" s="82">
        <v>3654</v>
      </c>
      <c r="E47" s="82">
        <v>319</v>
      </c>
      <c r="F47" s="82">
        <v>193</v>
      </c>
      <c r="G47" s="82">
        <v>326</v>
      </c>
      <c r="H47" s="82">
        <v>40</v>
      </c>
      <c r="I47" s="82">
        <v>0</v>
      </c>
      <c r="J47" s="82">
        <v>40</v>
      </c>
      <c r="K47" s="82">
        <v>782</v>
      </c>
      <c r="L47" s="82">
        <v>6522</v>
      </c>
      <c r="M47" s="82">
        <v>62359</v>
      </c>
      <c r="N47" s="82">
        <v>89</v>
      </c>
      <c r="O47" s="100"/>
      <c r="P47" s="100"/>
      <c r="Q47" s="100"/>
      <c r="R47" s="100"/>
      <c r="S47" s="100"/>
      <c r="T47" s="100"/>
      <c r="U47" s="100"/>
      <c r="V47" s="100"/>
      <c r="W47" s="100"/>
      <c r="X47" s="100"/>
    </row>
    <row r="48" spans="1:24" s="101" customFormat="1" ht="11.1" customHeight="1">
      <c r="A48" s="22">
        <f>IF(B48&lt;&gt;"",COUNTA($B$19:B48),"")</f>
        <v>30</v>
      </c>
      <c r="B48" s="81" t="s">
        <v>146</v>
      </c>
      <c r="C48" s="82">
        <v>188</v>
      </c>
      <c r="D48" s="82">
        <v>5</v>
      </c>
      <c r="E48" s="82">
        <v>66</v>
      </c>
      <c r="F48" s="82">
        <v>43</v>
      </c>
      <c r="G48" s="82">
        <v>0</v>
      </c>
      <c r="H48" s="82">
        <v>4</v>
      </c>
      <c r="I48" s="82">
        <v>0</v>
      </c>
      <c r="J48" s="82">
        <v>4</v>
      </c>
      <c r="K48" s="82">
        <v>0</v>
      </c>
      <c r="L48" s="82">
        <v>70</v>
      </c>
      <c r="M48" s="82">
        <v>0</v>
      </c>
      <c r="N48" s="82">
        <v>0</v>
      </c>
      <c r="O48" s="100"/>
      <c r="P48" s="100"/>
      <c r="Q48" s="100"/>
      <c r="R48" s="100"/>
      <c r="S48" s="100"/>
      <c r="T48" s="100"/>
      <c r="U48" s="100"/>
      <c r="V48" s="100"/>
      <c r="W48" s="100"/>
      <c r="X48" s="100"/>
    </row>
    <row r="49" spans="1:24" s="73" customFormat="1" ht="20.100000000000001" customHeight="1">
      <c r="A49" s="23">
        <f>IF(B49&lt;&gt;"",COUNTA($B$19:B49),"")</f>
        <v>31</v>
      </c>
      <c r="B49" s="85" t="s">
        <v>165</v>
      </c>
      <c r="C49" s="86">
        <v>167205</v>
      </c>
      <c r="D49" s="86">
        <v>4568</v>
      </c>
      <c r="E49" s="86">
        <v>1315</v>
      </c>
      <c r="F49" s="86">
        <v>11889</v>
      </c>
      <c r="G49" s="86">
        <v>2655</v>
      </c>
      <c r="H49" s="86">
        <v>1891</v>
      </c>
      <c r="I49" s="86">
        <v>49</v>
      </c>
      <c r="J49" s="86">
        <v>1843</v>
      </c>
      <c r="K49" s="86">
        <v>1666</v>
      </c>
      <c r="L49" s="86">
        <v>15745</v>
      </c>
      <c r="M49" s="86">
        <v>108948</v>
      </c>
      <c r="N49" s="86">
        <v>18528</v>
      </c>
      <c r="O49" s="99"/>
      <c r="P49" s="99"/>
      <c r="Q49" s="99"/>
      <c r="R49" s="99"/>
      <c r="S49" s="99"/>
      <c r="T49" s="99"/>
      <c r="U49" s="99"/>
      <c r="V49" s="99"/>
      <c r="W49" s="99"/>
      <c r="X49" s="99"/>
    </row>
    <row r="50" spans="1:24" s="73" customFormat="1" ht="20.100000000000001" customHeight="1">
      <c r="A50" s="23">
        <f>IF(B50&lt;&gt;"",COUNTA($B$19:B50),"")</f>
        <v>32</v>
      </c>
      <c r="B50" s="85" t="s">
        <v>166</v>
      </c>
      <c r="C50" s="86">
        <v>591176</v>
      </c>
      <c r="D50" s="86">
        <v>21364</v>
      </c>
      <c r="E50" s="86">
        <v>9496</v>
      </c>
      <c r="F50" s="86">
        <v>14212</v>
      </c>
      <c r="G50" s="86">
        <v>5235</v>
      </c>
      <c r="H50" s="86">
        <v>111482</v>
      </c>
      <c r="I50" s="86">
        <v>67148</v>
      </c>
      <c r="J50" s="86">
        <v>44333</v>
      </c>
      <c r="K50" s="86">
        <v>2839</v>
      </c>
      <c r="L50" s="86">
        <v>26000</v>
      </c>
      <c r="M50" s="86">
        <v>121392</v>
      </c>
      <c r="N50" s="86">
        <v>279155</v>
      </c>
      <c r="O50" s="99"/>
      <c r="P50" s="99"/>
      <c r="Q50" s="99"/>
      <c r="R50" s="99"/>
      <c r="S50" s="99"/>
      <c r="T50" s="99"/>
      <c r="U50" s="99"/>
      <c r="V50" s="99"/>
      <c r="W50" s="99"/>
      <c r="X50" s="99"/>
    </row>
    <row r="51" spans="1:24" s="73" customFormat="1" ht="20.100000000000001" customHeight="1">
      <c r="A51" s="23">
        <f>IF(B51&lt;&gt;"",COUNTA($B$19:B51),"")</f>
        <v>33</v>
      </c>
      <c r="B51" s="85" t="s">
        <v>167</v>
      </c>
      <c r="C51" s="86">
        <v>16272</v>
      </c>
      <c r="D51" s="86">
        <v>-52063</v>
      </c>
      <c r="E51" s="86">
        <v>-17815</v>
      </c>
      <c r="F51" s="86">
        <v>-37729</v>
      </c>
      <c r="G51" s="86">
        <v>-5687</v>
      </c>
      <c r="H51" s="86">
        <v>-88066</v>
      </c>
      <c r="I51" s="86">
        <v>-26536</v>
      </c>
      <c r="J51" s="86">
        <v>-61530</v>
      </c>
      <c r="K51" s="86">
        <v>-9528</v>
      </c>
      <c r="L51" s="86">
        <v>-35759</v>
      </c>
      <c r="M51" s="86">
        <v>-9376</v>
      </c>
      <c r="N51" s="86">
        <v>272294</v>
      </c>
      <c r="O51" s="99"/>
      <c r="P51" s="99"/>
      <c r="Q51" s="99"/>
      <c r="R51" s="99"/>
      <c r="S51" s="99"/>
      <c r="T51" s="99"/>
      <c r="U51" s="99"/>
      <c r="V51" s="99"/>
      <c r="W51" s="99"/>
      <c r="X51" s="99"/>
    </row>
    <row r="52" spans="1:24" s="101" customFormat="1" ht="24.95" customHeight="1">
      <c r="A52" s="22">
        <f>IF(B52&lt;&gt;"",COUNTA($B$19:B52),"")</f>
        <v>34</v>
      </c>
      <c r="B52" s="88" t="s">
        <v>168</v>
      </c>
      <c r="C52" s="89">
        <v>32927</v>
      </c>
      <c r="D52" s="89">
        <v>-48488</v>
      </c>
      <c r="E52" s="89">
        <v>-16131</v>
      </c>
      <c r="F52" s="89">
        <v>-29162</v>
      </c>
      <c r="G52" s="89">
        <v>-6990</v>
      </c>
      <c r="H52" s="89">
        <v>-85741</v>
      </c>
      <c r="I52" s="89">
        <v>-26533</v>
      </c>
      <c r="J52" s="89">
        <v>-59208</v>
      </c>
      <c r="K52" s="89">
        <v>-6746</v>
      </c>
      <c r="L52" s="89">
        <v>-21750</v>
      </c>
      <c r="M52" s="89">
        <v>-5832</v>
      </c>
      <c r="N52" s="89">
        <v>253766</v>
      </c>
      <c r="O52" s="100"/>
      <c r="P52" s="100"/>
      <c r="Q52" s="100"/>
      <c r="R52" s="100"/>
      <c r="S52" s="100"/>
      <c r="T52" s="100"/>
      <c r="U52" s="100"/>
      <c r="V52" s="100"/>
      <c r="W52" s="100"/>
      <c r="X52" s="100"/>
    </row>
    <row r="53" spans="1:24" s="101" customFormat="1" ht="18" customHeight="1">
      <c r="A53" s="22">
        <f>IF(B53&lt;&gt;"",COUNTA($B$19:B53),"")</f>
        <v>35</v>
      </c>
      <c r="B53" s="81" t="s">
        <v>169</v>
      </c>
      <c r="C53" s="82">
        <v>21246</v>
      </c>
      <c r="D53" s="82">
        <v>230</v>
      </c>
      <c r="E53" s="82">
        <v>177</v>
      </c>
      <c r="F53" s="82">
        <v>0</v>
      </c>
      <c r="G53" s="82">
        <v>0</v>
      </c>
      <c r="H53" s="82">
        <v>1700</v>
      </c>
      <c r="I53" s="82">
        <v>0</v>
      </c>
      <c r="J53" s="82">
        <v>1700</v>
      </c>
      <c r="K53" s="82">
        <v>0</v>
      </c>
      <c r="L53" s="82">
        <v>3606</v>
      </c>
      <c r="M53" s="82">
        <v>103</v>
      </c>
      <c r="N53" s="82">
        <v>15430</v>
      </c>
      <c r="O53" s="100"/>
      <c r="P53" s="100"/>
      <c r="Q53" s="100"/>
      <c r="R53" s="100"/>
      <c r="S53" s="100"/>
      <c r="T53" s="100"/>
      <c r="U53" s="100"/>
      <c r="V53" s="100"/>
      <c r="W53" s="100"/>
      <c r="X53" s="100"/>
    </row>
    <row r="54" spans="1:24" ht="11.1" customHeight="1">
      <c r="A54" s="22">
        <f>IF(B54&lt;&gt;"",COUNTA($B$19:B54),"")</f>
        <v>36</v>
      </c>
      <c r="B54" s="81" t="s">
        <v>170</v>
      </c>
      <c r="C54" s="82">
        <v>16306</v>
      </c>
      <c r="D54" s="82">
        <v>621</v>
      </c>
      <c r="E54" s="82">
        <v>80</v>
      </c>
      <c r="F54" s="82">
        <v>362</v>
      </c>
      <c r="G54" s="82">
        <v>49</v>
      </c>
      <c r="H54" s="82">
        <v>236</v>
      </c>
      <c r="I54" s="82">
        <v>69</v>
      </c>
      <c r="J54" s="82">
        <v>167</v>
      </c>
      <c r="K54" s="82">
        <v>188</v>
      </c>
      <c r="L54" s="82">
        <v>600</v>
      </c>
      <c r="M54" s="82">
        <v>56</v>
      </c>
      <c r="N54" s="82">
        <v>14114</v>
      </c>
    </row>
    <row r="55" spans="1:24"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4" s="73" customFormat="1" ht="11.1" customHeight="1">
      <c r="A56" s="22">
        <f>IF(B56&lt;&gt;"",COUNTA($B$19:B56),"")</f>
        <v>37</v>
      </c>
      <c r="B56" s="81" t="s">
        <v>142</v>
      </c>
      <c r="C56" s="83">
        <v>738.08</v>
      </c>
      <c r="D56" s="83">
        <v>284.76</v>
      </c>
      <c r="E56" s="83">
        <v>95.45</v>
      </c>
      <c r="F56" s="83">
        <v>43.37</v>
      </c>
      <c r="G56" s="83">
        <v>33.729999999999997</v>
      </c>
      <c r="H56" s="83">
        <v>144.44</v>
      </c>
      <c r="I56" s="83">
        <v>30.47</v>
      </c>
      <c r="J56" s="83">
        <v>113.97</v>
      </c>
      <c r="K56" s="83">
        <v>18.04</v>
      </c>
      <c r="L56" s="83">
        <v>75.709999999999994</v>
      </c>
      <c r="M56" s="83">
        <v>42.56</v>
      </c>
      <c r="N56" s="83">
        <v>0</v>
      </c>
      <c r="O56" s="99"/>
      <c r="P56" s="99"/>
      <c r="Q56" s="99"/>
      <c r="R56" s="99"/>
      <c r="S56" s="99"/>
      <c r="T56" s="99"/>
      <c r="U56" s="99"/>
      <c r="V56" s="99"/>
      <c r="W56" s="99"/>
      <c r="X56" s="99"/>
    </row>
    <row r="57" spans="1:24" s="73" customFormat="1" ht="11.1" customHeight="1">
      <c r="A57" s="22">
        <f>IF(B57&lt;&gt;"",COUNTA($B$19:B57),"")</f>
        <v>38</v>
      </c>
      <c r="B57" s="81" t="s">
        <v>143</v>
      </c>
      <c r="C57" s="83">
        <v>440.26</v>
      </c>
      <c r="D57" s="83">
        <v>93.28</v>
      </c>
      <c r="E57" s="83">
        <v>38.94</v>
      </c>
      <c r="F57" s="83">
        <v>121.82</v>
      </c>
      <c r="G57" s="83">
        <v>15.59</v>
      </c>
      <c r="H57" s="83">
        <v>29.08</v>
      </c>
      <c r="I57" s="83">
        <v>12.7</v>
      </c>
      <c r="J57" s="83">
        <v>16.38</v>
      </c>
      <c r="K57" s="83">
        <v>10.28</v>
      </c>
      <c r="L57" s="83">
        <v>106.74</v>
      </c>
      <c r="M57" s="83">
        <v>24.53</v>
      </c>
      <c r="N57" s="83">
        <v>0</v>
      </c>
      <c r="O57" s="99"/>
      <c r="P57" s="99"/>
      <c r="Q57" s="99"/>
      <c r="R57" s="99"/>
      <c r="S57" s="99"/>
      <c r="T57" s="99"/>
      <c r="U57" s="99"/>
      <c r="V57" s="99"/>
      <c r="W57" s="99"/>
      <c r="X57" s="99"/>
    </row>
    <row r="58" spans="1:24" s="73" customFormat="1" ht="21.6" customHeight="1">
      <c r="A58" s="22">
        <f>IF(B58&lt;&gt;"",COUNTA($B$19:B58),"")</f>
        <v>39</v>
      </c>
      <c r="B58" s="84" t="s">
        <v>959</v>
      </c>
      <c r="C58" s="83">
        <v>662.15</v>
      </c>
      <c r="D58" s="83">
        <v>0</v>
      </c>
      <c r="E58" s="83">
        <v>0</v>
      </c>
      <c r="F58" s="83">
        <v>0</v>
      </c>
      <c r="G58" s="83">
        <v>0</v>
      </c>
      <c r="H58" s="83">
        <v>662.15</v>
      </c>
      <c r="I58" s="83">
        <v>537.13</v>
      </c>
      <c r="J58" s="83">
        <v>125.01</v>
      </c>
      <c r="K58" s="83">
        <v>0</v>
      </c>
      <c r="L58" s="83">
        <v>0</v>
      </c>
      <c r="M58" s="83">
        <v>0</v>
      </c>
      <c r="N58" s="83">
        <v>0</v>
      </c>
      <c r="O58" s="99"/>
      <c r="P58" s="99"/>
      <c r="Q58" s="99"/>
      <c r="R58" s="99"/>
      <c r="S58" s="99"/>
      <c r="T58" s="99"/>
      <c r="U58" s="99"/>
      <c r="V58" s="99"/>
      <c r="W58" s="99"/>
      <c r="X58" s="99"/>
    </row>
    <row r="59" spans="1:24" s="73" customFormat="1" ht="11.1" customHeight="1">
      <c r="A59" s="22">
        <f>IF(B59&lt;&gt;"",COUNTA($B$19:B59),"")</f>
        <v>40</v>
      </c>
      <c r="B59" s="81" t="s">
        <v>144</v>
      </c>
      <c r="C59" s="83">
        <v>21.94</v>
      </c>
      <c r="D59" s="83">
        <v>0.51</v>
      </c>
      <c r="E59" s="83">
        <v>0.03</v>
      </c>
      <c r="F59" s="83">
        <v>0.25</v>
      </c>
      <c r="G59" s="83">
        <v>0.04</v>
      </c>
      <c r="H59" s="83">
        <v>0.28000000000000003</v>
      </c>
      <c r="I59" s="83">
        <v>0</v>
      </c>
      <c r="J59" s="83">
        <v>0.27</v>
      </c>
      <c r="K59" s="83">
        <v>0.22</v>
      </c>
      <c r="L59" s="83">
        <v>0.5</v>
      </c>
      <c r="M59" s="83">
        <v>0.09</v>
      </c>
      <c r="N59" s="83">
        <v>20.02</v>
      </c>
      <c r="O59" s="99"/>
      <c r="P59" s="99"/>
      <c r="Q59" s="99"/>
      <c r="R59" s="99"/>
      <c r="S59" s="99"/>
      <c r="T59" s="99"/>
      <c r="U59" s="99"/>
      <c r="V59" s="99"/>
      <c r="W59" s="99"/>
      <c r="X59" s="99"/>
    </row>
    <row r="60" spans="1:24" s="73" customFormat="1" ht="11.1" customHeight="1">
      <c r="A60" s="22">
        <f>IF(B60&lt;&gt;"",COUNTA($B$19:B60),"")</f>
        <v>41</v>
      </c>
      <c r="B60" s="81" t="s">
        <v>145</v>
      </c>
      <c r="C60" s="83">
        <v>1455.27</v>
      </c>
      <c r="D60" s="83">
        <v>61.41</v>
      </c>
      <c r="E60" s="83">
        <v>21.25</v>
      </c>
      <c r="F60" s="83">
        <v>86.39</v>
      </c>
      <c r="G60" s="83">
        <v>12.05</v>
      </c>
      <c r="H60" s="83">
        <v>641.03</v>
      </c>
      <c r="I60" s="83">
        <v>23.9</v>
      </c>
      <c r="J60" s="83">
        <v>617.13</v>
      </c>
      <c r="K60" s="83">
        <v>22.52</v>
      </c>
      <c r="L60" s="83">
        <v>21.48</v>
      </c>
      <c r="M60" s="83">
        <v>50.74</v>
      </c>
      <c r="N60" s="83">
        <v>538.39</v>
      </c>
      <c r="O60" s="99"/>
      <c r="P60" s="99"/>
      <c r="Q60" s="99"/>
      <c r="R60" s="99"/>
      <c r="S60" s="99"/>
      <c r="T60" s="99"/>
      <c r="U60" s="99"/>
      <c r="V60" s="99"/>
      <c r="W60" s="99"/>
      <c r="X60" s="99"/>
    </row>
    <row r="61" spans="1:24" s="73" customFormat="1" ht="11.1" customHeight="1">
      <c r="A61" s="22">
        <f>IF(B61&lt;&gt;"",COUNTA($B$19:B61),"")</f>
        <v>42</v>
      </c>
      <c r="B61" s="81" t="s">
        <v>146</v>
      </c>
      <c r="C61" s="83">
        <v>841.78</v>
      </c>
      <c r="D61" s="83">
        <v>26.61</v>
      </c>
      <c r="E61" s="83">
        <v>1.73</v>
      </c>
      <c r="F61" s="83">
        <v>52.48</v>
      </c>
      <c r="G61" s="83">
        <v>0.82</v>
      </c>
      <c r="H61" s="83">
        <v>240.24</v>
      </c>
      <c r="I61" s="83">
        <v>11.37</v>
      </c>
      <c r="J61" s="83">
        <v>228.87</v>
      </c>
      <c r="K61" s="83">
        <v>0.93</v>
      </c>
      <c r="L61" s="83">
        <v>1.79</v>
      </c>
      <c r="M61" s="83">
        <v>2.21</v>
      </c>
      <c r="N61" s="83">
        <v>514.97</v>
      </c>
      <c r="O61" s="99"/>
      <c r="P61" s="99"/>
      <c r="Q61" s="99"/>
      <c r="R61" s="99"/>
      <c r="S61" s="99"/>
      <c r="T61" s="99"/>
      <c r="U61" s="99"/>
      <c r="V61" s="99"/>
      <c r="W61" s="99"/>
      <c r="X61" s="99"/>
    </row>
    <row r="62" spans="1:24" s="73" customFormat="1" ht="20.100000000000001" customHeight="1">
      <c r="A62" s="23">
        <f>IF(B62&lt;&gt;"",COUNTA($B$19:B62),"")</f>
        <v>43</v>
      </c>
      <c r="B62" s="85" t="s">
        <v>147</v>
      </c>
      <c r="C62" s="87">
        <v>2475.91</v>
      </c>
      <c r="D62" s="87">
        <v>413.34</v>
      </c>
      <c r="E62" s="87">
        <v>153.94</v>
      </c>
      <c r="F62" s="87">
        <v>199.35</v>
      </c>
      <c r="G62" s="87">
        <v>60.59</v>
      </c>
      <c r="H62" s="87">
        <v>1236.74</v>
      </c>
      <c r="I62" s="87">
        <v>592.84</v>
      </c>
      <c r="J62" s="87">
        <v>643.91</v>
      </c>
      <c r="K62" s="87">
        <v>50.14</v>
      </c>
      <c r="L62" s="87">
        <v>202.64</v>
      </c>
      <c r="M62" s="87">
        <v>115.71</v>
      </c>
      <c r="N62" s="87">
        <v>43.44</v>
      </c>
      <c r="O62" s="99"/>
      <c r="P62" s="99"/>
      <c r="Q62" s="99"/>
      <c r="R62" s="99"/>
      <c r="S62" s="99"/>
      <c r="T62" s="99"/>
      <c r="U62" s="99"/>
      <c r="V62" s="99"/>
      <c r="W62" s="99"/>
      <c r="X62" s="99"/>
    </row>
    <row r="63" spans="1:24" s="73" customFormat="1" ht="21.6" customHeight="1">
      <c r="A63" s="22">
        <f>IF(B63&lt;&gt;"",COUNTA($B$19:B63),"")</f>
        <v>44</v>
      </c>
      <c r="B63" s="84" t="s">
        <v>148</v>
      </c>
      <c r="C63" s="83">
        <v>1156.17</v>
      </c>
      <c r="D63" s="83">
        <v>51.58</v>
      </c>
      <c r="E63" s="83">
        <v>17.649999999999999</v>
      </c>
      <c r="F63" s="83">
        <v>128.52000000000001</v>
      </c>
      <c r="G63" s="83">
        <v>7.74</v>
      </c>
      <c r="H63" s="83">
        <v>26.06</v>
      </c>
      <c r="I63" s="83">
        <v>0.33</v>
      </c>
      <c r="J63" s="83">
        <v>25.73</v>
      </c>
      <c r="K63" s="83">
        <v>28.13</v>
      </c>
      <c r="L63" s="83">
        <v>184.23</v>
      </c>
      <c r="M63" s="83">
        <v>712.25</v>
      </c>
      <c r="N63" s="83">
        <v>0</v>
      </c>
      <c r="O63" s="99"/>
      <c r="P63" s="99"/>
      <c r="Q63" s="99"/>
      <c r="R63" s="99"/>
      <c r="S63" s="99"/>
      <c r="T63" s="99"/>
      <c r="U63" s="99"/>
      <c r="V63" s="99"/>
      <c r="W63" s="99"/>
      <c r="X63" s="99"/>
    </row>
    <row r="64" spans="1:24" s="73" customFormat="1" ht="11.1" customHeight="1">
      <c r="A64" s="22">
        <f>IF(B64&lt;&gt;"",COUNTA($B$19:B64),"")</f>
        <v>45</v>
      </c>
      <c r="B64" s="81" t="s">
        <v>149</v>
      </c>
      <c r="C64" s="83">
        <v>408.11</v>
      </c>
      <c r="D64" s="83">
        <v>17.510000000000002</v>
      </c>
      <c r="E64" s="83">
        <v>5.85</v>
      </c>
      <c r="F64" s="83">
        <v>106.25</v>
      </c>
      <c r="G64" s="83">
        <v>6.34</v>
      </c>
      <c r="H64" s="83">
        <v>20.27</v>
      </c>
      <c r="I64" s="83">
        <v>0.16</v>
      </c>
      <c r="J64" s="83">
        <v>20.11</v>
      </c>
      <c r="K64" s="83">
        <v>27.21</v>
      </c>
      <c r="L64" s="83">
        <v>168.42</v>
      </c>
      <c r="M64" s="83">
        <v>56.25</v>
      </c>
      <c r="N64" s="83">
        <v>0</v>
      </c>
      <c r="O64" s="99"/>
      <c r="P64" s="99"/>
      <c r="Q64" s="99"/>
      <c r="R64" s="99"/>
      <c r="S64" s="99"/>
      <c r="T64" s="99"/>
      <c r="U64" s="99"/>
      <c r="V64" s="99"/>
      <c r="W64" s="99"/>
      <c r="X64" s="99"/>
    </row>
    <row r="65" spans="1:24"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row>
    <row r="66" spans="1:24" s="73" customFormat="1" ht="11.1" customHeight="1">
      <c r="A66" s="22">
        <f>IF(B66&lt;&gt;"",COUNTA($B$19:B66),"")</f>
        <v>47</v>
      </c>
      <c r="B66" s="81" t="s">
        <v>151</v>
      </c>
      <c r="C66" s="83">
        <v>9.1300000000000008</v>
      </c>
      <c r="D66" s="83">
        <v>0.01</v>
      </c>
      <c r="E66" s="83">
        <v>1.75</v>
      </c>
      <c r="F66" s="83">
        <v>1.27</v>
      </c>
      <c r="G66" s="83">
        <v>0.82</v>
      </c>
      <c r="H66" s="83">
        <v>0.66</v>
      </c>
      <c r="I66" s="83">
        <v>0</v>
      </c>
      <c r="J66" s="83">
        <v>0.66</v>
      </c>
      <c r="K66" s="83">
        <v>0.03</v>
      </c>
      <c r="L66" s="83">
        <v>4.5999999999999996</v>
      </c>
      <c r="M66" s="83">
        <v>0</v>
      </c>
      <c r="N66" s="83">
        <v>0</v>
      </c>
      <c r="O66" s="99"/>
      <c r="P66" s="99"/>
      <c r="Q66" s="99"/>
      <c r="R66" s="99"/>
      <c r="S66" s="99"/>
      <c r="T66" s="99"/>
      <c r="U66" s="99"/>
      <c r="V66" s="99"/>
      <c r="W66" s="99"/>
      <c r="X66" s="99"/>
    </row>
    <row r="67" spans="1:24" s="73" customFormat="1" ht="11.1" customHeight="1">
      <c r="A67" s="22">
        <f>IF(B67&lt;&gt;"",COUNTA($B$19:B67),"")</f>
        <v>48</v>
      </c>
      <c r="B67" s="81" t="s">
        <v>146</v>
      </c>
      <c r="C67" s="83">
        <v>1.19</v>
      </c>
      <c r="D67" s="83">
        <v>0.03</v>
      </c>
      <c r="E67" s="83">
        <v>0.42</v>
      </c>
      <c r="F67" s="83">
        <v>0.27</v>
      </c>
      <c r="G67" s="83">
        <v>0</v>
      </c>
      <c r="H67" s="83">
        <v>0.02</v>
      </c>
      <c r="I67" s="83">
        <v>0</v>
      </c>
      <c r="J67" s="83">
        <v>0.02</v>
      </c>
      <c r="K67" s="83">
        <v>0</v>
      </c>
      <c r="L67" s="83">
        <v>0.44</v>
      </c>
      <c r="M67" s="83">
        <v>0</v>
      </c>
      <c r="N67" s="83">
        <v>0</v>
      </c>
      <c r="O67" s="99"/>
      <c r="P67" s="99"/>
      <c r="Q67" s="99"/>
      <c r="R67" s="99"/>
      <c r="S67" s="99"/>
      <c r="T67" s="99"/>
      <c r="U67" s="99"/>
      <c r="V67" s="99"/>
      <c r="W67" s="99"/>
      <c r="X67" s="99"/>
    </row>
    <row r="68" spans="1:24" s="73" customFormat="1" ht="20.100000000000001" customHeight="1">
      <c r="A68" s="23">
        <f>IF(B68&lt;&gt;"",COUNTA($B$19:B68),"")</f>
        <v>49</v>
      </c>
      <c r="B68" s="85" t="s">
        <v>152</v>
      </c>
      <c r="C68" s="87">
        <v>1164.1099999999999</v>
      </c>
      <c r="D68" s="87">
        <v>51.56</v>
      </c>
      <c r="E68" s="87">
        <v>18.98</v>
      </c>
      <c r="F68" s="87">
        <v>129.52000000000001</v>
      </c>
      <c r="G68" s="87">
        <v>8.56</v>
      </c>
      <c r="H68" s="87">
        <v>26.7</v>
      </c>
      <c r="I68" s="87">
        <v>0.33</v>
      </c>
      <c r="J68" s="87">
        <v>26.37</v>
      </c>
      <c r="K68" s="87">
        <v>28.16</v>
      </c>
      <c r="L68" s="87">
        <v>188.38</v>
      </c>
      <c r="M68" s="87">
        <v>712.25</v>
      </c>
      <c r="N68" s="87">
        <v>0</v>
      </c>
      <c r="O68" s="99"/>
      <c r="P68" s="99"/>
      <c r="Q68" s="99"/>
      <c r="R68" s="99"/>
      <c r="S68" s="99"/>
      <c r="T68" s="99"/>
      <c r="U68" s="99"/>
      <c r="V68" s="99"/>
      <c r="W68" s="99"/>
      <c r="X68" s="99"/>
    </row>
    <row r="69" spans="1:24" s="73" customFormat="1" ht="20.100000000000001" customHeight="1">
      <c r="A69" s="23">
        <f>IF(B69&lt;&gt;"",COUNTA($B$19:B69),"")</f>
        <v>50</v>
      </c>
      <c r="B69" s="85" t="s">
        <v>153</v>
      </c>
      <c r="C69" s="87">
        <v>3640.02</v>
      </c>
      <c r="D69" s="87">
        <v>464.9</v>
      </c>
      <c r="E69" s="87">
        <v>172.92</v>
      </c>
      <c r="F69" s="87">
        <v>328.87</v>
      </c>
      <c r="G69" s="87">
        <v>69.16</v>
      </c>
      <c r="H69" s="87">
        <v>1263.44</v>
      </c>
      <c r="I69" s="87">
        <v>593.16</v>
      </c>
      <c r="J69" s="87">
        <v>670.28</v>
      </c>
      <c r="K69" s="87">
        <v>78.3</v>
      </c>
      <c r="L69" s="87">
        <v>391.03</v>
      </c>
      <c r="M69" s="87">
        <v>827.96</v>
      </c>
      <c r="N69" s="87">
        <v>43.44</v>
      </c>
      <c r="O69" s="99"/>
      <c r="P69" s="99"/>
      <c r="Q69" s="99"/>
      <c r="R69" s="99"/>
      <c r="S69" s="99"/>
      <c r="T69" s="99"/>
      <c r="U69" s="99"/>
      <c r="V69" s="99"/>
      <c r="W69" s="99"/>
      <c r="X69" s="99"/>
    </row>
    <row r="70" spans="1:24" s="73" customFormat="1" ht="11.1" customHeight="1">
      <c r="A70" s="22">
        <f>IF(B70&lt;&gt;"",COUNTA($B$19:B70),"")</f>
        <v>51</v>
      </c>
      <c r="B70" s="81" t="s">
        <v>154</v>
      </c>
      <c r="C70" s="83">
        <v>782.98</v>
      </c>
      <c r="D70" s="83">
        <v>0</v>
      </c>
      <c r="E70" s="83">
        <v>0</v>
      </c>
      <c r="F70" s="83">
        <v>0</v>
      </c>
      <c r="G70" s="83">
        <v>0</v>
      </c>
      <c r="H70" s="83">
        <v>0</v>
      </c>
      <c r="I70" s="83">
        <v>0</v>
      </c>
      <c r="J70" s="83">
        <v>0</v>
      </c>
      <c r="K70" s="83">
        <v>0</v>
      </c>
      <c r="L70" s="83">
        <v>0</v>
      </c>
      <c r="M70" s="83">
        <v>0</v>
      </c>
      <c r="N70" s="83">
        <v>782.98</v>
      </c>
      <c r="O70" s="99"/>
      <c r="P70" s="99"/>
      <c r="Q70" s="99"/>
      <c r="R70" s="99"/>
      <c r="S70" s="99"/>
      <c r="T70" s="99"/>
      <c r="U70" s="99"/>
      <c r="V70" s="99"/>
      <c r="W70" s="99"/>
      <c r="X70" s="99"/>
    </row>
    <row r="71" spans="1:24" s="73" customFormat="1" ht="11.1" customHeight="1">
      <c r="A71" s="22">
        <f>IF(B71&lt;&gt;"",COUNTA($B$19:B71),"")</f>
        <v>52</v>
      </c>
      <c r="B71" s="81" t="s">
        <v>155</v>
      </c>
      <c r="C71" s="83">
        <v>309.45</v>
      </c>
      <c r="D71" s="83">
        <v>0</v>
      </c>
      <c r="E71" s="83">
        <v>0</v>
      </c>
      <c r="F71" s="83">
        <v>0</v>
      </c>
      <c r="G71" s="83">
        <v>0</v>
      </c>
      <c r="H71" s="83">
        <v>0</v>
      </c>
      <c r="I71" s="83">
        <v>0</v>
      </c>
      <c r="J71" s="83">
        <v>0</v>
      </c>
      <c r="K71" s="83">
        <v>0</v>
      </c>
      <c r="L71" s="83">
        <v>0</v>
      </c>
      <c r="M71" s="83">
        <v>0</v>
      </c>
      <c r="N71" s="83">
        <v>309.45</v>
      </c>
      <c r="O71" s="99"/>
      <c r="P71" s="99"/>
      <c r="Q71" s="99"/>
      <c r="R71" s="99"/>
      <c r="S71" s="99"/>
      <c r="T71" s="99"/>
      <c r="U71" s="99"/>
      <c r="V71" s="99"/>
      <c r="W71" s="99"/>
      <c r="X71" s="99"/>
    </row>
    <row r="72" spans="1:24" s="73" customFormat="1" ht="11.1" customHeight="1">
      <c r="A72" s="22">
        <f>IF(B72&lt;&gt;"",COUNTA($B$19:B72),"")</f>
        <v>53</v>
      </c>
      <c r="B72" s="81" t="s">
        <v>171</v>
      </c>
      <c r="C72" s="83">
        <v>271.16000000000003</v>
      </c>
      <c r="D72" s="83">
        <v>0</v>
      </c>
      <c r="E72" s="83">
        <v>0</v>
      </c>
      <c r="F72" s="83">
        <v>0</v>
      </c>
      <c r="G72" s="83">
        <v>0</v>
      </c>
      <c r="H72" s="83">
        <v>0</v>
      </c>
      <c r="I72" s="83">
        <v>0</v>
      </c>
      <c r="J72" s="83">
        <v>0</v>
      </c>
      <c r="K72" s="83">
        <v>0</v>
      </c>
      <c r="L72" s="83">
        <v>0</v>
      </c>
      <c r="M72" s="83">
        <v>0</v>
      </c>
      <c r="N72" s="83">
        <v>271.16000000000003</v>
      </c>
      <c r="O72" s="99"/>
      <c r="P72" s="99"/>
      <c r="Q72" s="99"/>
      <c r="R72" s="99"/>
      <c r="S72" s="99"/>
      <c r="T72" s="99"/>
      <c r="U72" s="99"/>
      <c r="V72" s="99"/>
      <c r="W72" s="99"/>
      <c r="X72" s="99"/>
    </row>
    <row r="73" spans="1:24" s="73" customFormat="1" ht="11.1" customHeight="1">
      <c r="A73" s="22">
        <f>IF(B73&lt;&gt;"",COUNTA($B$19:B73),"")</f>
        <v>54</v>
      </c>
      <c r="B73" s="81" t="s">
        <v>172</v>
      </c>
      <c r="C73" s="83">
        <v>121.3</v>
      </c>
      <c r="D73" s="83">
        <v>0</v>
      </c>
      <c r="E73" s="83">
        <v>0</v>
      </c>
      <c r="F73" s="83">
        <v>0</v>
      </c>
      <c r="G73" s="83">
        <v>0</v>
      </c>
      <c r="H73" s="83">
        <v>0</v>
      </c>
      <c r="I73" s="83">
        <v>0</v>
      </c>
      <c r="J73" s="83">
        <v>0</v>
      </c>
      <c r="K73" s="83">
        <v>0</v>
      </c>
      <c r="L73" s="83">
        <v>0</v>
      </c>
      <c r="M73" s="83">
        <v>0</v>
      </c>
      <c r="N73" s="83">
        <v>121.3</v>
      </c>
      <c r="O73" s="99"/>
      <c r="P73" s="99"/>
      <c r="Q73" s="99"/>
      <c r="R73" s="99"/>
      <c r="S73" s="99"/>
      <c r="T73" s="99"/>
      <c r="U73" s="99"/>
      <c r="V73" s="99"/>
      <c r="W73" s="99"/>
      <c r="X73" s="99"/>
    </row>
    <row r="74" spans="1:24" s="73" customFormat="1" ht="11.1" customHeight="1">
      <c r="A74" s="22">
        <f>IF(B74&lt;&gt;"",COUNTA($B$19:B74),"")</f>
        <v>55</v>
      </c>
      <c r="B74" s="81" t="s">
        <v>61</v>
      </c>
      <c r="C74" s="83">
        <v>537.41999999999996</v>
      </c>
      <c r="D74" s="83">
        <v>0</v>
      </c>
      <c r="E74" s="83">
        <v>0</v>
      </c>
      <c r="F74" s="83">
        <v>0</v>
      </c>
      <c r="G74" s="83">
        <v>0</v>
      </c>
      <c r="H74" s="83">
        <v>0</v>
      </c>
      <c r="I74" s="83">
        <v>0</v>
      </c>
      <c r="J74" s="83">
        <v>0</v>
      </c>
      <c r="K74" s="83">
        <v>0</v>
      </c>
      <c r="L74" s="83">
        <v>0</v>
      </c>
      <c r="M74" s="83">
        <v>0</v>
      </c>
      <c r="N74" s="83">
        <v>537.41999999999996</v>
      </c>
      <c r="O74" s="99"/>
      <c r="P74" s="99"/>
      <c r="Q74" s="99"/>
      <c r="R74" s="99"/>
      <c r="S74" s="99"/>
      <c r="T74" s="99"/>
      <c r="U74" s="99"/>
      <c r="V74" s="99"/>
      <c r="W74" s="99"/>
      <c r="X74" s="99"/>
    </row>
    <row r="75" spans="1:24" s="73" customFormat="1" ht="21.6" customHeight="1">
      <c r="A75" s="22">
        <f>IF(B75&lt;&gt;"",COUNTA($B$19:B75),"")</f>
        <v>56</v>
      </c>
      <c r="B75" s="84" t="s">
        <v>156</v>
      </c>
      <c r="C75" s="83">
        <v>298.14</v>
      </c>
      <c r="D75" s="83">
        <v>0</v>
      </c>
      <c r="E75" s="83">
        <v>0</v>
      </c>
      <c r="F75" s="83">
        <v>0</v>
      </c>
      <c r="G75" s="83">
        <v>0</v>
      </c>
      <c r="H75" s="83">
        <v>0</v>
      </c>
      <c r="I75" s="83">
        <v>0</v>
      </c>
      <c r="J75" s="83">
        <v>0</v>
      </c>
      <c r="K75" s="83">
        <v>0</v>
      </c>
      <c r="L75" s="83">
        <v>0</v>
      </c>
      <c r="M75" s="83">
        <v>0</v>
      </c>
      <c r="N75" s="83">
        <v>298.14</v>
      </c>
      <c r="O75" s="99"/>
      <c r="P75" s="99"/>
      <c r="Q75" s="99"/>
      <c r="R75" s="99"/>
      <c r="S75" s="99"/>
      <c r="T75" s="99"/>
      <c r="U75" s="99"/>
      <c r="V75" s="99"/>
      <c r="W75" s="99"/>
      <c r="X75" s="99"/>
    </row>
    <row r="76" spans="1:24" s="73" customFormat="1" ht="21.6" customHeight="1">
      <c r="A76" s="22">
        <f>IF(B76&lt;&gt;"",COUNTA($B$19:B76),"")</f>
        <v>57</v>
      </c>
      <c r="B76" s="84" t="s">
        <v>157</v>
      </c>
      <c r="C76" s="83">
        <v>499.63</v>
      </c>
      <c r="D76" s="83">
        <v>1.81</v>
      </c>
      <c r="E76" s="83">
        <v>0.49</v>
      </c>
      <c r="F76" s="83">
        <v>4.97</v>
      </c>
      <c r="G76" s="83">
        <v>6.17</v>
      </c>
      <c r="H76" s="83">
        <v>471.46</v>
      </c>
      <c r="I76" s="83">
        <v>225.02</v>
      </c>
      <c r="J76" s="83">
        <v>246.44</v>
      </c>
      <c r="K76" s="83">
        <v>1.24</v>
      </c>
      <c r="L76" s="83">
        <v>10.88</v>
      </c>
      <c r="M76" s="83">
        <v>2.61</v>
      </c>
      <c r="N76" s="83">
        <v>0</v>
      </c>
      <c r="O76" s="99"/>
      <c r="P76" s="99"/>
      <c r="Q76" s="99"/>
      <c r="R76" s="99"/>
      <c r="S76" s="99"/>
      <c r="T76" s="99"/>
      <c r="U76" s="99"/>
      <c r="V76" s="99"/>
      <c r="W76" s="99"/>
      <c r="X76" s="99"/>
    </row>
    <row r="77" spans="1:24" s="73" customFormat="1" ht="21.6" customHeight="1">
      <c r="A77" s="22">
        <f>IF(B77&lt;&gt;"",COUNTA($B$19:B77),"")</f>
        <v>58</v>
      </c>
      <c r="B77" s="84" t="s">
        <v>158</v>
      </c>
      <c r="C77" s="83">
        <v>91.54</v>
      </c>
      <c r="D77" s="83">
        <v>0.92</v>
      </c>
      <c r="E77" s="83">
        <v>0.02</v>
      </c>
      <c r="F77" s="83">
        <v>0.73</v>
      </c>
      <c r="G77" s="83">
        <v>0.38</v>
      </c>
      <c r="H77" s="83">
        <v>88.11</v>
      </c>
      <c r="I77" s="83">
        <v>87.07</v>
      </c>
      <c r="J77" s="83">
        <v>1.04</v>
      </c>
      <c r="K77" s="83">
        <v>0</v>
      </c>
      <c r="L77" s="83">
        <v>1.37</v>
      </c>
      <c r="M77" s="83">
        <v>0</v>
      </c>
      <c r="N77" s="83">
        <v>0</v>
      </c>
      <c r="O77" s="99"/>
      <c r="P77" s="99"/>
      <c r="Q77" s="99"/>
      <c r="R77" s="99"/>
      <c r="S77" s="99"/>
      <c r="T77" s="99"/>
      <c r="U77" s="99"/>
      <c r="V77" s="99"/>
      <c r="W77" s="99"/>
      <c r="X77" s="99"/>
    </row>
    <row r="78" spans="1:24" s="73" customFormat="1" ht="11.1" customHeight="1">
      <c r="A78" s="22">
        <f>IF(B78&lt;&gt;"",COUNTA($B$19:B78),"")</f>
        <v>59</v>
      </c>
      <c r="B78" s="81" t="s">
        <v>159</v>
      </c>
      <c r="C78" s="83">
        <v>91.95</v>
      </c>
      <c r="D78" s="83">
        <v>1.33</v>
      </c>
      <c r="E78" s="83">
        <v>26.48</v>
      </c>
      <c r="F78" s="83">
        <v>2.67</v>
      </c>
      <c r="G78" s="83">
        <v>5.2</v>
      </c>
      <c r="H78" s="83">
        <v>4.4800000000000004</v>
      </c>
      <c r="I78" s="83">
        <v>0.43</v>
      </c>
      <c r="J78" s="83">
        <v>4.05</v>
      </c>
      <c r="K78" s="83">
        <v>0.94</v>
      </c>
      <c r="L78" s="83">
        <v>21.1</v>
      </c>
      <c r="M78" s="83">
        <v>29.74</v>
      </c>
      <c r="N78" s="83">
        <v>0</v>
      </c>
      <c r="O78" s="99"/>
      <c r="P78" s="99"/>
      <c r="Q78" s="99"/>
      <c r="R78" s="99"/>
      <c r="S78" s="99"/>
      <c r="T78" s="99"/>
      <c r="U78" s="99"/>
      <c r="V78" s="99"/>
      <c r="W78" s="99"/>
      <c r="X78" s="99"/>
    </row>
    <row r="79" spans="1:24" s="73" customFormat="1" ht="11.1" customHeight="1">
      <c r="A79" s="22">
        <f>IF(B79&lt;&gt;"",COUNTA($B$19:B79),"")</f>
        <v>60</v>
      </c>
      <c r="B79" s="81" t="s">
        <v>160</v>
      </c>
      <c r="C79" s="83">
        <v>1224.51</v>
      </c>
      <c r="D79" s="83">
        <v>128.9</v>
      </c>
      <c r="E79" s="83">
        <v>26.55</v>
      </c>
      <c r="F79" s="83">
        <v>58.82</v>
      </c>
      <c r="G79" s="83">
        <v>5.4</v>
      </c>
      <c r="H79" s="83">
        <v>370.06</v>
      </c>
      <c r="I79" s="83">
        <v>123.69</v>
      </c>
      <c r="J79" s="83">
        <v>246.37</v>
      </c>
      <c r="K79" s="83">
        <v>6.17</v>
      </c>
      <c r="L79" s="83">
        <v>33.369999999999997</v>
      </c>
      <c r="M79" s="83">
        <v>48.64</v>
      </c>
      <c r="N79" s="83">
        <v>546.6</v>
      </c>
      <c r="O79" s="99"/>
      <c r="P79" s="99"/>
      <c r="Q79" s="99"/>
      <c r="R79" s="99"/>
      <c r="S79" s="99"/>
      <c r="T79" s="99"/>
      <c r="U79" s="99"/>
      <c r="V79" s="99"/>
      <c r="W79" s="99"/>
      <c r="X79" s="99"/>
    </row>
    <row r="80" spans="1:24" s="73" customFormat="1" ht="11.1" customHeight="1">
      <c r="A80" s="22">
        <f>IF(B80&lt;&gt;"",COUNTA($B$19:B80),"")</f>
        <v>61</v>
      </c>
      <c r="B80" s="81" t="s">
        <v>146</v>
      </c>
      <c r="C80" s="83">
        <v>841.78</v>
      </c>
      <c r="D80" s="83">
        <v>26.61</v>
      </c>
      <c r="E80" s="83">
        <v>1.73</v>
      </c>
      <c r="F80" s="83">
        <v>52.48</v>
      </c>
      <c r="G80" s="83">
        <v>0.82</v>
      </c>
      <c r="H80" s="83">
        <v>240.24</v>
      </c>
      <c r="I80" s="83">
        <v>11.37</v>
      </c>
      <c r="J80" s="83">
        <v>228.87</v>
      </c>
      <c r="K80" s="83">
        <v>0.93</v>
      </c>
      <c r="L80" s="83">
        <v>1.79</v>
      </c>
      <c r="M80" s="83">
        <v>2.21</v>
      </c>
      <c r="N80" s="83">
        <v>514.97</v>
      </c>
      <c r="O80" s="99"/>
      <c r="P80" s="99"/>
      <c r="Q80" s="99"/>
      <c r="R80" s="99"/>
      <c r="S80" s="99"/>
      <c r="T80" s="99"/>
      <c r="U80" s="99"/>
      <c r="V80" s="99"/>
      <c r="W80" s="99"/>
      <c r="X80" s="99"/>
    </row>
    <row r="81" spans="1:24" s="73" customFormat="1" ht="20.100000000000001" customHeight="1">
      <c r="A81" s="23">
        <f>IF(B81&lt;&gt;"",COUNTA($B$19:B81),"")</f>
        <v>62</v>
      </c>
      <c r="B81" s="85" t="s">
        <v>161</v>
      </c>
      <c r="C81" s="87">
        <v>2684.38</v>
      </c>
      <c r="D81" s="87">
        <v>106.34</v>
      </c>
      <c r="E81" s="87">
        <v>51.8</v>
      </c>
      <c r="F81" s="87">
        <v>14.71</v>
      </c>
      <c r="G81" s="87">
        <v>16.34</v>
      </c>
      <c r="H81" s="87">
        <v>693.87</v>
      </c>
      <c r="I81" s="87">
        <v>424.84</v>
      </c>
      <c r="J81" s="87">
        <v>269.02999999999997</v>
      </c>
      <c r="K81" s="87">
        <v>7.43</v>
      </c>
      <c r="L81" s="87">
        <v>64.930000000000007</v>
      </c>
      <c r="M81" s="87">
        <v>78.790000000000006</v>
      </c>
      <c r="N81" s="87">
        <v>1650.17</v>
      </c>
      <c r="O81" s="99"/>
      <c r="P81" s="99"/>
      <c r="Q81" s="99"/>
      <c r="R81" s="99"/>
      <c r="S81" s="99"/>
      <c r="T81" s="99"/>
      <c r="U81" s="99"/>
      <c r="V81" s="99"/>
      <c r="W81" s="99"/>
      <c r="X81" s="99"/>
    </row>
    <row r="82" spans="1:24" s="101" customFormat="1" ht="11.1" customHeight="1">
      <c r="A82" s="22">
        <f>IF(B82&lt;&gt;"",COUNTA($B$19:B82),"")</f>
        <v>63</v>
      </c>
      <c r="B82" s="81" t="s">
        <v>162</v>
      </c>
      <c r="C82" s="83">
        <v>589.51</v>
      </c>
      <c r="D82" s="83">
        <v>5.82</v>
      </c>
      <c r="E82" s="83">
        <v>6.72</v>
      </c>
      <c r="F82" s="83">
        <v>74.319999999999993</v>
      </c>
      <c r="G82" s="83">
        <v>14.75</v>
      </c>
      <c r="H82" s="83">
        <v>11.75</v>
      </c>
      <c r="I82" s="83">
        <v>0.31</v>
      </c>
      <c r="J82" s="83">
        <v>11.44</v>
      </c>
      <c r="K82" s="83">
        <v>5.59</v>
      </c>
      <c r="L82" s="83">
        <v>58.84</v>
      </c>
      <c r="M82" s="83">
        <v>294.98</v>
      </c>
      <c r="N82" s="83">
        <v>116.75</v>
      </c>
      <c r="O82" s="100"/>
      <c r="P82" s="100"/>
      <c r="Q82" s="100"/>
      <c r="R82" s="100"/>
      <c r="S82" s="100"/>
      <c r="T82" s="100"/>
      <c r="U82" s="100"/>
      <c r="V82" s="100"/>
      <c r="W82" s="100"/>
      <c r="X82" s="100"/>
    </row>
    <row r="83" spans="1:24"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row>
    <row r="84" spans="1:24" s="101" customFormat="1" ht="11.1" customHeight="1">
      <c r="A84" s="22">
        <f>IF(B84&lt;&gt;"",COUNTA($B$19:B84),"")</f>
        <v>65</v>
      </c>
      <c r="B84" s="81" t="s">
        <v>164</v>
      </c>
      <c r="C84" s="83">
        <v>470.34</v>
      </c>
      <c r="D84" s="83">
        <v>23.14</v>
      </c>
      <c r="E84" s="83">
        <v>2.02</v>
      </c>
      <c r="F84" s="83">
        <v>1.22</v>
      </c>
      <c r="G84" s="83">
        <v>2.0699999999999998</v>
      </c>
      <c r="H84" s="83">
        <v>0.25</v>
      </c>
      <c r="I84" s="83">
        <v>0</v>
      </c>
      <c r="J84" s="83">
        <v>0.25</v>
      </c>
      <c r="K84" s="83">
        <v>4.95</v>
      </c>
      <c r="L84" s="83">
        <v>41.3</v>
      </c>
      <c r="M84" s="83">
        <v>394.83</v>
      </c>
      <c r="N84" s="83">
        <v>0.56000000000000005</v>
      </c>
      <c r="O84" s="100"/>
      <c r="P84" s="100"/>
      <c r="Q84" s="100"/>
      <c r="R84" s="100"/>
      <c r="S84" s="100"/>
      <c r="T84" s="100"/>
      <c r="U84" s="100"/>
      <c r="V84" s="100"/>
      <c r="W84" s="100"/>
      <c r="X84" s="100"/>
    </row>
    <row r="85" spans="1:24" s="101" customFormat="1" ht="11.1" customHeight="1">
      <c r="A85" s="22">
        <f>IF(B85&lt;&gt;"",COUNTA($B$19:B85),"")</f>
        <v>66</v>
      </c>
      <c r="B85" s="81" t="s">
        <v>146</v>
      </c>
      <c r="C85" s="83">
        <v>1.19</v>
      </c>
      <c r="D85" s="83">
        <v>0.03</v>
      </c>
      <c r="E85" s="83">
        <v>0.42</v>
      </c>
      <c r="F85" s="83">
        <v>0.27</v>
      </c>
      <c r="G85" s="83">
        <v>0</v>
      </c>
      <c r="H85" s="83">
        <v>0.02</v>
      </c>
      <c r="I85" s="83">
        <v>0</v>
      </c>
      <c r="J85" s="83">
        <v>0.02</v>
      </c>
      <c r="K85" s="83">
        <v>0</v>
      </c>
      <c r="L85" s="83">
        <v>0.44</v>
      </c>
      <c r="M85" s="83">
        <v>0</v>
      </c>
      <c r="N85" s="83">
        <v>0</v>
      </c>
      <c r="O85" s="100"/>
      <c r="P85" s="100"/>
      <c r="Q85" s="100"/>
      <c r="R85" s="100"/>
      <c r="S85" s="100"/>
      <c r="T85" s="100"/>
      <c r="U85" s="100"/>
      <c r="V85" s="100"/>
      <c r="W85" s="100"/>
      <c r="X85" s="100"/>
    </row>
    <row r="86" spans="1:24" s="73" customFormat="1" ht="20.100000000000001" customHeight="1">
      <c r="A86" s="23">
        <f>IF(B86&lt;&gt;"",COUNTA($B$19:B86),"")</f>
        <v>67</v>
      </c>
      <c r="B86" s="85" t="s">
        <v>165</v>
      </c>
      <c r="C86" s="87">
        <v>1058.6600000000001</v>
      </c>
      <c r="D86" s="87">
        <v>28.93</v>
      </c>
      <c r="E86" s="87">
        <v>8.32</v>
      </c>
      <c r="F86" s="87">
        <v>75.27</v>
      </c>
      <c r="G86" s="87">
        <v>16.809999999999999</v>
      </c>
      <c r="H86" s="87">
        <v>11.98</v>
      </c>
      <c r="I86" s="87">
        <v>0.31</v>
      </c>
      <c r="J86" s="87">
        <v>11.67</v>
      </c>
      <c r="K86" s="87">
        <v>10.55</v>
      </c>
      <c r="L86" s="87">
        <v>99.69</v>
      </c>
      <c r="M86" s="87">
        <v>689.81</v>
      </c>
      <c r="N86" s="87">
        <v>117.31</v>
      </c>
      <c r="O86" s="99"/>
      <c r="P86" s="99"/>
      <c r="Q86" s="99"/>
      <c r="R86" s="99"/>
      <c r="S86" s="99"/>
      <c r="T86" s="99"/>
      <c r="U86" s="99"/>
      <c r="V86" s="99"/>
      <c r="W86" s="99"/>
      <c r="X86" s="99"/>
    </row>
    <row r="87" spans="1:24" s="73" customFormat="1" ht="20.100000000000001" customHeight="1">
      <c r="A87" s="23">
        <f>IF(B87&lt;&gt;"",COUNTA($B$19:B87),"")</f>
        <v>68</v>
      </c>
      <c r="B87" s="85" t="s">
        <v>166</v>
      </c>
      <c r="C87" s="87">
        <v>3743.04</v>
      </c>
      <c r="D87" s="87">
        <v>135.27000000000001</v>
      </c>
      <c r="E87" s="87">
        <v>60.13</v>
      </c>
      <c r="F87" s="87">
        <v>89.99</v>
      </c>
      <c r="G87" s="87">
        <v>33.15</v>
      </c>
      <c r="H87" s="87">
        <v>705.85</v>
      </c>
      <c r="I87" s="87">
        <v>425.15</v>
      </c>
      <c r="J87" s="87">
        <v>280.7</v>
      </c>
      <c r="K87" s="87">
        <v>17.97</v>
      </c>
      <c r="L87" s="87">
        <v>164.62</v>
      </c>
      <c r="M87" s="87">
        <v>768.6</v>
      </c>
      <c r="N87" s="87">
        <v>1767.48</v>
      </c>
      <c r="O87" s="99"/>
      <c r="P87" s="99"/>
      <c r="Q87" s="99"/>
      <c r="R87" s="99"/>
      <c r="S87" s="99"/>
      <c r="T87" s="99"/>
      <c r="U87" s="99"/>
      <c r="V87" s="99"/>
      <c r="W87" s="99"/>
      <c r="X87" s="99"/>
    </row>
    <row r="88" spans="1:24" s="73" customFormat="1" ht="20.100000000000001" customHeight="1">
      <c r="A88" s="23">
        <f>IF(B88&lt;&gt;"",COUNTA($B$19:B88),"")</f>
        <v>69</v>
      </c>
      <c r="B88" s="85" t="s">
        <v>167</v>
      </c>
      <c r="C88" s="87">
        <v>103.02</v>
      </c>
      <c r="D88" s="87">
        <v>-329.64</v>
      </c>
      <c r="E88" s="87">
        <v>-112.79</v>
      </c>
      <c r="F88" s="87">
        <v>-238.88</v>
      </c>
      <c r="G88" s="87">
        <v>-36.01</v>
      </c>
      <c r="H88" s="87">
        <v>-557.59</v>
      </c>
      <c r="I88" s="87">
        <v>-168.01</v>
      </c>
      <c r="J88" s="87">
        <v>-389.58</v>
      </c>
      <c r="K88" s="87">
        <v>-60.32</v>
      </c>
      <c r="L88" s="87">
        <v>-226.41</v>
      </c>
      <c r="M88" s="87">
        <v>-59.37</v>
      </c>
      <c r="N88" s="87">
        <v>1724.03</v>
      </c>
      <c r="O88" s="99"/>
      <c r="P88" s="99"/>
      <c r="Q88" s="99"/>
      <c r="R88" s="99"/>
      <c r="S88" s="99"/>
      <c r="T88" s="99"/>
      <c r="U88" s="99"/>
      <c r="V88" s="99"/>
      <c r="W88" s="99"/>
      <c r="X88" s="99"/>
    </row>
    <row r="89" spans="1:24" s="101" customFormat="1" ht="24.95" customHeight="1">
      <c r="A89" s="22">
        <f>IF(B89&lt;&gt;"",COUNTA($B$19:B89),"")</f>
        <v>70</v>
      </c>
      <c r="B89" s="88" t="s">
        <v>168</v>
      </c>
      <c r="C89" s="90">
        <v>208.48</v>
      </c>
      <c r="D89" s="90">
        <v>-307</v>
      </c>
      <c r="E89" s="90">
        <v>-102.13</v>
      </c>
      <c r="F89" s="90">
        <v>-184.64</v>
      </c>
      <c r="G89" s="90">
        <v>-44.26</v>
      </c>
      <c r="H89" s="90">
        <v>-542.87</v>
      </c>
      <c r="I89" s="90">
        <v>-168</v>
      </c>
      <c r="J89" s="90">
        <v>-374.87</v>
      </c>
      <c r="K89" s="90">
        <v>-42.71</v>
      </c>
      <c r="L89" s="90">
        <v>-137.71</v>
      </c>
      <c r="M89" s="90">
        <v>-36.92</v>
      </c>
      <c r="N89" s="90">
        <v>1606.72</v>
      </c>
      <c r="O89" s="100"/>
      <c r="P89" s="100"/>
      <c r="Q89" s="100"/>
      <c r="R89" s="100"/>
      <c r="S89" s="100"/>
      <c r="T89" s="100"/>
      <c r="U89" s="100"/>
      <c r="V89" s="100"/>
      <c r="W89" s="100"/>
      <c r="X89" s="100"/>
    </row>
    <row r="90" spans="1:24" s="101" customFormat="1" ht="18" customHeight="1">
      <c r="A90" s="22">
        <f>IF(B90&lt;&gt;"",COUNTA($B$19:B90),"")</f>
        <v>71</v>
      </c>
      <c r="B90" s="81" t="s">
        <v>169</v>
      </c>
      <c r="C90" s="83">
        <v>134.52000000000001</v>
      </c>
      <c r="D90" s="83">
        <v>1.46</v>
      </c>
      <c r="E90" s="83">
        <v>1.1200000000000001</v>
      </c>
      <c r="F90" s="83">
        <v>0</v>
      </c>
      <c r="G90" s="83">
        <v>0</v>
      </c>
      <c r="H90" s="83">
        <v>10.76</v>
      </c>
      <c r="I90" s="83">
        <v>0</v>
      </c>
      <c r="J90" s="83">
        <v>10.76</v>
      </c>
      <c r="K90" s="83">
        <v>0</v>
      </c>
      <c r="L90" s="83">
        <v>22.83</v>
      </c>
      <c r="M90" s="83">
        <v>0.65</v>
      </c>
      <c r="N90" s="83">
        <v>97.69</v>
      </c>
      <c r="O90" s="100"/>
      <c r="P90" s="100"/>
      <c r="Q90" s="100"/>
      <c r="R90" s="100"/>
      <c r="S90" s="100"/>
      <c r="T90" s="100"/>
      <c r="U90" s="100"/>
      <c r="V90" s="100"/>
      <c r="W90" s="100"/>
      <c r="X90" s="100"/>
    </row>
    <row r="91" spans="1:24" ht="11.1" customHeight="1">
      <c r="A91" s="22">
        <f>IF(B91&lt;&gt;"",COUNTA($B$19:B91),"")</f>
        <v>72</v>
      </c>
      <c r="B91" s="81" t="s">
        <v>170</v>
      </c>
      <c r="C91" s="83">
        <v>103.24</v>
      </c>
      <c r="D91" s="83">
        <v>3.93</v>
      </c>
      <c r="E91" s="83">
        <v>0.51</v>
      </c>
      <c r="F91" s="83">
        <v>2.29</v>
      </c>
      <c r="G91" s="83">
        <v>0.31</v>
      </c>
      <c r="H91" s="83">
        <v>1.49</v>
      </c>
      <c r="I91" s="83">
        <v>0.44</v>
      </c>
      <c r="J91" s="83">
        <v>1.06</v>
      </c>
      <c r="K91" s="83">
        <v>1.19</v>
      </c>
      <c r="L91" s="83">
        <v>3.8</v>
      </c>
      <c r="M91" s="83">
        <v>0.35</v>
      </c>
      <c r="N91" s="83">
        <v>89.36</v>
      </c>
    </row>
  </sheetData>
  <mergeCells count="27">
    <mergeCell ref="A1:B1"/>
    <mergeCell ref="C1:G1"/>
    <mergeCell ref="H1:N1"/>
    <mergeCell ref="H2:N3"/>
    <mergeCell ref="C2:G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L5:L15"/>
    <mergeCell ref="M5:M15"/>
    <mergeCell ref="N5:N15"/>
    <mergeCell ref="I6:I15"/>
    <mergeCell ref="J6: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X91"/>
  <sheetViews>
    <sheetView zoomScale="140" zoomScaleNormal="140" workbookViewId="0">
      <pane xSplit="2" ySplit="17" topLeftCell="C18" activePane="bottomRight" state="frozen"/>
      <selection activeCell="C11" sqref="C11:H11"/>
      <selection pane="topRight" activeCell="C11" sqref="C11:H11"/>
      <selection pane="bottomLeft" activeCell="C11" sqref="C11:H11"/>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128</v>
      </c>
      <c r="B1" s="228"/>
      <c r="C1" s="219"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D1" s="219"/>
      <c r="E1" s="219"/>
      <c r="F1" s="219"/>
      <c r="G1" s="220"/>
      <c r="H1" s="224"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I1" s="219"/>
      <c r="J1" s="219"/>
      <c r="K1" s="219"/>
      <c r="L1" s="219"/>
      <c r="M1" s="219"/>
      <c r="N1" s="220"/>
    </row>
    <row r="2" spans="1:14" s="76" customFormat="1" ht="15" customHeight="1">
      <c r="A2" s="227" t="s">
        <v>109</v>
      </c>
      <c r="B2" s="228"/>
      <c r="C2" s="219" t="s">
        <v>126</v>
      </c>
      <c r="D2" s="219"/>
      <c r="E2" s="219"/>
      <c r="F2" s="219"/>
      <c r="G2" s="220"/>
      <c r="H2" s="224" t="s">
        <v>126</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4"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4"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row>
    <row r="19" spans="1:24" s="73" customFormat="1" ht="11.1" customHeight="1">
      <c r="A19" s="22">
        <f>IF(B19&lt;&gt;"",COUNTA($B$19:B19),"")</f>
        <v>1</v>
      </c>
      <c r="B19" s="81" t="s">
        <v>142</v>
      </c>
      <c r="C19" s="82">
        <v>175285</v>
      </c>
      <c r="D19" s="82">
        <v>73956</v>
      </c>
      <c r="E19" s="82">
        <v>25287</v>
      </c>
      <c r="F19" s="82">
        <v>7204</v>
      </c>
      <c r="G19" s="82">
        <v>9025</v>
      </c>
      <c r="H19" s="82">
        <v>27024</v>
      </c>
      <c r="I19" s="82">
        <v>10599</v>
      </c>
      <c r="J19" s="82">
        <v>16424</v>
      </c>
      <c r="K19" s="82">
        <v>5639</v>
      </c>
      <c r="L19" s="82">
        <v>17590</v>
      </c>
      <c r="M19" s="82">
        <v>9560</v>
      </c>
      <c r="N19" s="82">
        <v>0</v>
      </c>
      <c r="O19" s="99"/>
      <c r="P19" s="99"/>
      <c r="Q19" s="99"/>
      <c r="R19" s="99"/>
      <c r="S19" s="99"/>
      <c r="T19" s="99"/>
      <c r="U19" s="99"/>
      <c r="V19" s="99"/>
      <c r="W19" s="99"/>
      <c r="X19" s="99"/>
    </row>
    <row r="20" spans="1:24" s="73" customFormat="1" ht="11.1" customHeight="1">
      <c r="A20" s="22">
        <f>IF(B20&lt;&gt;"",COUNTA($B$19:B20),"")</f>
        <v>2</v>
      </c>
      <c r="B20" s="81" t="s">
        <v>143</v>
      </c>
      <c r="C20" s="82">
        <v>112832</v>
      </c>
      <c r="D20" s="82">
        <v>19399</v>
      </c>
      <c r="E20" s="82">
        <v>7138</v>
      </c>
      <c r="F20" s="82">
        <v>26824</v>
      </c>
      <c r="G20" s="82">
        <v>2284</v>
      </c>
      <c r="H20" s="82">
        <v>8243</v>
      </c>
      <c r="I20" s="82">
        <v>6304</v>
      </c>
      <c r="J20" s="82">
        <v>1939</v>
      </c>
      <c r="K20" s="82">
        <v>2489</v>
      </c>
      <c r="L20" s="82">
        <v>20720</v>
      </c>
      <c r="M20" s="82">
        <v>25736</v>
      </c>
      <c r="N20" s="82">
        <v>0</v>
      </c>
      <c r="O20" s="99"/>
      <c r="P20" s="99"/>
      <c r="Q20" s="99"/>
      <c r="R20" s="99"/>
      <c r="S20" s="99"/>
      <c r="T20" s="99"/>
      <c r="U20" s="99"/>
      <c r="V20" s="99"/>
      <c r="W20" s="99"/>
      <c r="X20" s="99"/>
    </row>
    <row r="21" spans="1:24" s="73" customFormat="1" ht="21.6" customHeight="1">
      <c r="A21" s="22">
        <f>IF(B21&lt;&gt;"",COUNTA($B$19:B21),"")</f>
        <v>3</v>
      </c>
      <c r="B21" s="84" t="s">
        <v>959</v>
      </c>
      <c r="C21" s="82">
        <v>183443</v>
      </c>
      <c r="D21" s="82">
        <v>0</v>
      </c>
      <c r="E21" s="82">
        <v>0</v>
      </c>
      <c r="F21" s="82">
        <v>0</v>
      </c>
      <c r="G21" s="82">
        <v>0</v>
      </c>
      <c r="H21" s="82">
        <v>183443</v>
      </c>
      <c r="I21" s="82">
        <v>148241</v>
      </c>
      <c r="J21" s="82">
        <v>35202</v>
      </c>
      <c r="K21" s="82">
        <v>0</v>
      </c>
      <c r="L21" s="82">
        <v>0</v>
      </c>
      <c r="M21" s="82">
        <v>0</v>
      </c>
      <c r="N21" s="82">
        <v>0</v>
      </c>
      <c r="O21" s="99"/>
      <c r="P21" s="99"/>
      <c r="Q21" s="99"/>
      <c r="R21" s="99"/>
      <c r="S21" s="99"/>
      <c r="T21" s="99"/>
      <c r="U21" s="99"/>
      <c r="V21" s="99"/>
      <c r="W21" s="99"/>
      <c r="X21" s="99"/>
    </row>
    <row r="22" spans="1:24" s="73" customFormat="1" ht="11.1" customHeight="1">
      <c r="A22" s="22">
        <f>IF(B22&lt;&gt;"",COUNTA($B$19:B22),"")</f>
        <v>4</v>
      </c>
      <c r="B22" s="81" t="s">
        <v>144</v>
      </c>
      <c r="C22" s="82">
        <v>2815</v>
      </c>
      <c r="D22" s="82">
        <v>318</v>
      </c>
      <c r="E22" s="82">
        <v>21</v>
      </c>
      <c r="F22" s="82">
        <v>29</v>
      </c>
      <c r="G22" s="82">
        <v>0</v>
      </c>
      <c r="H22" s="82">
        <v>7</v>
      </c>
      <c r="I22" s="82">
        <v>0</v>
      </c>
      <c r="J22" s="82">
        <v>7</v>
      </c>
      <c r="K22" s="82">
        <v>2</v>
      </c>
      <c r="L22" s="82">
        <v>155</v>
      </c>
      <c r="M22" s="82">
        <v>67</v>
      </c>
      <c r="N22" s="82">
        <v>2215</v>
      </c>
      <c r="O22" s="99"/>
      <c r="P22" s="99"/>
      <c r="Q22" s="99"/>
      <c r="R22" s="99"/>
      <c r="S22" s="99"/>
      <c r="T22" s="99"/>
      <c r="U22" s="99"/>
      <c r="V22" s="99"/>
      <c r="W22" s="99"/>
      <c r="X22" s="99"/>
    </row>
    <row r="23" spans="1:24" s="73" customFormat="1" ht="11.1" customHeight="1">
      <c r="A23" s="22">
        <f>IF(B23&lt;&gt;"",COUNTA($B$19:B23),"")</f>
        <v>5</v>
      </c>
      <c r="B23" s="81" t="s">
        <v>145</v>
      </c>
      <c r="C23" s="82">
        <v>372855</v>
      </c>
      <c r="D23" s="82">
        <v>27398</v>
      </c>
      <c r="E23" s="82">
        <v>4954</v>
      </c>
      <c r="F23" s="82">
        <v>18593</v>
      </c>
      <c r="G23" s="82">
        <v>16802</v>
      </c>
      <c r="H23" s="82">
        <v>141916</v>
      </c>
      <c r="I23" s="82">
        <v>7235</v>
      </c>
      <c r="J23" s="82">
        <v>134681</v>
      </c>
      <c r="K23" s="82">
        <v>4926</v>
      </c>
      <c r="L23" s="82">
        <v>9472</v>
      </c>
      <c r="M23" s="82">
        <v>10013</v>
      </c>
      <c r="N23" s="82">
        <v>138781</v>
      </c>
      <c r="O23" s="99"/>
      <c r="P23" s="99"/>
      <c r="Q23" s="99"/>
      <c r="R23" s="99"/>
      <c r="S23" s="99"/>
      <c r="T23" s="99"/>
      <c r="U23" s="99"/>
      <c r="V23" s="99"/>
      <c r="W23" s="99"/>
      <c r="X23" s="99"/>
    </row>
    <row r="24" spans="1:24" s="73" customFormat="1" ht="11.1" customHeight="1">
      <c r="A24" s="22">
        <f>IF(B24&lt;&gt;"",COUNTA($B$19:B24),"")</f>
        <v>6</v>
      </c>
      <c r="B24" s="81" t="s">
        <v>146</v>
      </c>
      <c r="C24" s="82">
        <v>196246</v>
      </c>
      <c r="D24" s="82">
        <v>14657</v>
      </c>
      <c r="E24" s="82">
        <v>201</v>
      </c>
      <c r="F24" s="82">
        <v>9591</v>
      </c>
      <c r="G24" s="82">
        <v>4</v>
      </c>
      <c r="H24" s="82">
        <v>36555</v>
      </c>
      <c r="I24" s="82">
        <v>0</v>
      </c>
      <c r="J24" s="82">
        <v>36555</v>
      </c>
      <c r="K24" s="82">
        <v>250</v>
      </c>
      <c r="L24" s="82">
        <v>859</v>
      </c>
      <c r="M24" s="82">
        <v>54</v>
      </c>
      <c r="N24" s="82">
        <v>134075</v>
      </c>
      <c r="O24" s="99"/>
      <c r="P24" s="99"/>
      <c r="Q24" s="99"/>
      <c r="R24" s="99"/>
      <c r="S24" s="99"/>
      <c r="T24" s="99"/>
      <c r="U24" s="99"/>
      <c r="V24" s="99"/>
      <c r="W24" s="99"/>
      <c r="X24" s="99"/>
    </row>
    <row r="25" spans="1:24" s="73" customFormat="1" ht="20.100000000000001" customHeight="1">
      <c r="A25" s="23">
        <f>IF(B25&lt;&gt;"",COUNTA($B$19:B25),"")</f>
        <v>7</v>
      </c>
      <c r="B25" s="85" t="s">
        <v>147</v>
      </c>
      <c r="C25" s="86">
        <v>650983</v>
      </c>
      <c r="D25" s="86">
        <v>106414</v>
      </c>
      <c r="E25" s="86">
        <v>37198</v>
      </c>
      <c r="F25" s="86">
        <v>43059</v>
      </c>
      <c r="G25" s="86">
        <v>28106</v>
      </c>
      <c r="H25" s="86">
        <v>324079</v>
      </c>
      <c r="I25" s="86">
        <v>172379</v>
      </c>
      <c r="J25" s="86">
        <v>151699</v>
      </c>
      <c r="K25" s="86">
        <v>12806</v>
      </c>
      <c r="L25" s="86">
        <v>47079</v>
      </c>
      <c r="M25" s="86">
        <v>45322</v>
      </c>
      <c r="N25" s="86">
        <v>6921</v>
      </c>
      <c r="O25" s="99"/>
      <c r="P25" s="99"/>
      <c r="Q25" s="99"/>
      <c r="R25" s="99"/>
      <c r="S25" s="99"/>
      <c r="T25" s="99"/>
      <c r="U25" s="99"/>
      <c r="V25" s="99"/>
      <c r="W25" s="99"/>
      <c r="X25" s="99"/>
    </row>
    <row r="26" spans="1:24" s="73" customFormat="1" ht="21.6" customHeight="1">
      <c r="A26" s="22">
        <f>IF(B26&lt;&gt;"",COUNTA($B$19:B26),"")</f>
        <v>8</v>
      </c>
      <c r="B26" s="84" t="s">
        <v>148</v>
      </c>
      <c r="C26" s="82">
        <v>97799</v>
      </c>
      <c r="D26" s="82">
        <v>10501</v>
      </c>
      <c r="E26" s="82">
        <v>6391</v>
      </c>
      <c r="F26" s="82">
        <v>11302</v>
      </c>
      <c r="G26" s="82">
        <v>319</v>
      </c>
      <c r="H26" s="82">
        <v>4097</v>
      </c>
      <c r="I26" s="82">
        <v>0</v>
      </c>
      <c r="J26" s="82">
        <v>4096</v>
      </c>
      <c r="K26" s="82">
        <v>6574</v>
      </c>
      <c r="L26" s="82">
        <v>42687</v>
      </c>
      <c r="M26" s="82">
        <v>15928</v>
      </c>
      <c r="N26" s="82">
        <v>0</v>
      </c>
      <c r="O26" s="99"/>
      <c r="P26" s="99"/>
      <c r="Q26" s="99"/>
      <c r="R26" s="99"/>
      <c r="S26" s="99"/>
      <c r="T26" s="99"/>
      <c r="U26" s="99"/>
      <c r="V26" s="99"/>
      <c r="W26" s="99"/>
      <c r="X26" s="99"/>
    </row>
    <row r="27" spans="1:24" s="73" customFormat="1" ht="11.1" customHeight="1">
      <c r="A27" s="22">
        <f>IF(B27&lt;&gt;"",COUNTA($B$19:B27),"")</f>
        <v>9</v>
      </c>
      <c r="B27" s="81" t="s">
        <v>149</v>
      </c>
      <c r="C27" s="82">
        <v>72523</v>
      </c>
      <c r="D27" s="82">
        <v>5165</v>
      </c>
      <c r="E27" s="82">
        <v>2631</v>
      </c>
      <c r="F27" s="82">
        <v>8559</v>
      </c>
      <c r="G27" s="82">
        <v>187</v>
      </c>
      <c r="H27" s="82">
        <v>3491</v>
      </c>
      <c r="I27" s="82">
        <v>0</v>
      </c>
      <c r="J27" s="82">
        <v>3491</v>
      </c>
      <c r="K27" s="82">
        <v>6487</v>
      </c>
      <c r="L27" s="82">
        <v>33623</v>
      </c>
      <c r="M27" s="82">
        <v>12381</v>
      </c>
      <c r="N27" s="82">
        <v>0</v>
      </c>
      <c r="O27" s="99"/>
      <c r="P27" s="99"/>
      <c r="Q27" s="99"/>
      <c r="R27" s="99"/>
      <c r="S27" s="99"/>
      <c r="T27" s="99"/>
      <c r="U27" s="99"/>
      <c r="V27" s="99"/>
      <c r="W27" s="99"/>
      <c r="X27" s="99"/>
    </row>
    <row r="28" spans="1:24"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row>
    <row r="29" spans="1:24" s="73" customFormat="1" ht="11.1" customHeight="1">
      <c r="A29" s="22">
        <f>IF(B29&lt;&gt;"",COUNTA($B$19:B29),"")</f>
        <v>11</v>
      </c>
      <c r="B29" s="81" t="s">
        <v>151</v>
      </c>
      <c r="C29" s="82">
        <v>20259</v>
      </c>
      <c r="D29" s="82">
        <v>170</v>
      </c>
      <c r="E29" s="82">
        <v>677</v>
      </c>
      <c r="F29" s="82">
        <v>230</v>
      </c>
      <c r="G29" s="82">
        <v>21</v>
      </c>
      <c r="H29" s="82">
        <v>188</v>
      </c>
      <c r="I29" s="82">
        <v>0</v>
      </c>
      <c r="J29" s="82">
        <v>188</v>
      </c>
      <c r="K29" s="82">
        <v>416</v>
      </c>
      <c r="L29" s="82">
        <v>285</v>
      </c>
      <c r="M29" s="82">
        <v>17827</v>
      </c>
      <c r="N29" s="82">
        <v>444</v>
      </c>
      <c r="O29" s="99"/>
      <c r="P29" s="99"/>
      <c r="Q29" s="99"/>
      <c r="R29" s="99"/>
      <c r="S29" s="99"/>
      <c r="T29" s="99"/>
      <c r="U29" s="99"/>
      <c r="V29" s="99"/>
      <c r="W29" s="99"/>
      <c r="X29" s="99"/>
    </row>
    <row r="30" spans="1:24" s="73" customFormat="1" ht="11.1" customHeight="1">
      <c r="A30" s="22">
        <f>IF(B30&lt;&gt;"",COUNTA($B$19:B30),"")</f>
        <v>12</v>
      </c>
      <c r="B30" s="81" t="s">
        <v>146</v>
      </c>
      <c r="C30" s="82">
        <v>918</v>
      </c>
      <c r="D30" s="82">
        <v>0</v>
      </c>
      <c r="E30" s="82">
        <v>388</v>
      </c>
      <c r="F30" s="82">
        <v>229</v>
      </c>
      <c r="G30" s="82">
        <v>0</v>
      </c>
      <c r="H30" s="82">
        <v>1</v>
      </c>
      <c r="I30" s="82">
        <v>0</v>
      </c>
      <c r="J30" s="82">
        <v>1</v>
      </c>
      <c r="K30" s="82">
        <v>15</v>
      </c>
      <c r="L30" s="82">
        <v>284</v>
      </c>
      <c r="M30" s="82">
        <v>0</v>
      </c>
      <c r="N30" s="82">
        <v>0</v>
      </c>
      <c r="O30" s="99"/>
      <c r="P30" s="99"/>
      <c r="Q30" s="99"/>
      <c r="R30" s="99"/>
      <c r="S30" s="99"/>
      <c r="T30" s="99"/>
      <c r="U30" s="99"/>
      <c r="V30" s="99"/>
      <c r="W30" s="99"/>
      <c r="X30" s="99"/>
    </row>
    <row r="31" spans="1:24" s="73" customFormat="1" ht="20.100000000000001" customHeight="1">
      <c r="A31" s="23">
        <f>IF(B31&lt;&gt;"",COUNTA($B$19:B31),"")</f>
        <v>13</v>
      </c>
      <c r="B31" s="85" t="s">
        <v>152</v>
      </c>
      <c r="C31" s="86">
        <v>117140</v>
      </c>
      <c r="D31" s="86">
        <v>10671</v>
      </c>
      <c r="E31" s="86">
        <v>6680</v>
      </c>
      <c r="F31" s="86">
        <v>11303</v>
      </c>
      <c r="G31" s="86">
        <v>340</v>
      </c>
      <c r="H31" s="86">
        <v>4283</v>
      </c>
      <c r="I31" s="86">
        <v>0</v>
      </c>
      <c r="J31" s="86">
        <v>4283</v>
      </c>
      <c r="K31" s="86">
        <v>6975</v>
      </c>
      <c r="L31" s="86">
        <v>42688</v>
      </c>
      <c r="M31" s="86">
        <v>33756</v>
      </c>
      <c r="N31" s="86">
        <v>444</v>
      </c>
      <c r="O31" s="99"/>
      <c r="P31" s="99"/>
      <c r="Q31" s="99"/>
      <c r="R31" s="99"/>
      <c r="S31" s="99"/>
      <c r="T31" s="99"/>
      <c r="U31" s="99"/>
      <c r="V31" s="99"/>
      <c r="W31" s="99"/>
      <c r="X31" s="99"/>
    </row>
    <row r="32" spans="1:24" s="73" customFormat="1" ht="20.100000000000001" customHeight="1">
      <c r="A32" s="23">
        <f>IF(B32&lt;&gt;"",COUNTA($B$19:B32),"")</f>
        <v>14</v>
      </c>
      <c r="B32" s="85" t="s">
        <v>153</v>
      </c>
      <c r="C32" s="86">
        <v>768123</v>
      </c>
      <c r="D32" s="86">
        <v>117085</v>
      </c>
      <c r="E32" s="86">
        <v>43878</v>
      </c>
      <c r="F32" s="86">
        <v>54362</v>
      </c>
      <c r="G32" s="86">
        <v>28446</v>
      </c>
      <c r="H32" s="86">
        <v>328362</v>
      </c>
      <c r="I32" s="86">
        <v>172380</v>
      </c>
      <c r="J32" s="86">
        <v>155982</v>
      </c>
      <c r="K32" s="86">
        <v>19780</v>
      </c>
      <c r="L32" s="86">
        <v>89767</v>
      </c>
      <c r="M32" s="86">
        <v>79078</v>
      </c>
      <c r="N32" s="86">
        <v>7365</v>
      </c>
      <c r="O32" s="99"/>
      <c r="P32" s="99"/>
      <c r="Q32" s="99"/>
      <c r="R32" s="99"/>
      <c r="S32" s="99"/>
      <c r="T32" s="99"/>
      <c r="U32" s="99"/>
      <c r="V32" s="99"/>
      <c r="W32" s="99"/>
      <c r="X32" s="99"/>
    </row>
    <row r="33" spans="1:24" s="73" customFormat="1" ht="11.1" customHeight="1">
      <c r="A33" s="22">
        <f>IF(B33&lt;&gt;"",COUNTA($B$19:B33),"")</f>
        <v>15</v>
      </c>
      <c r="B33" s="81" t="s">
        <v>154</v>
      </c>
      <c r="C33" s="82">
        <v>182035</v>
      </c>
      <c r="D33" s="82">
        <v>0</v>
      </c>
      <c r="E33" s="82">
        <v>0</v>
      </c>
      <c r="F33" s="82">
        <v>0</v>
      </c>
      <c r="G33" s="82">
        <v>0</v>
      </c>
      <c r="H33" s="82">
        <v>0</v>
      </c>
      <c r="I33" s="82">
        <v>0</v>
      </c>
      <c r="J33" s="82">
        <v>0</v>
      </c>
      <c r="K33" s="82">
        <v>0</v>
      </c>
      <c r="L33" s="82">
        <v>0</v>
      </c>
      <c r="M33" s="82">
        <v>0</v>
      </c>
      <c r="N33" s="82">
        <v>182035</v>
      </c>
      <c r="O33" s="99"/>
      <c r="P33" s="99"/>
      <c r="Q33" s="99"/>
      <c r="R33" s="99"/>
      <c r="S33" s="99"/>
      <c r="T33" s="99"/>
      <c r="U33" s="99"/>
      <c r="V33" s="99"/>
      <c r="W33" s="99"/>
      <c r="X33" s="99"/>
    </row>
    <row r="34" spans="1:24" s="73" customFormat="1" ht="11.1" customHeight="1">
      <c r="A34" s="22">
        <f>IF(B34&lt;&gt;"",COUNTA($B$19:B34),"")</f>
        <v>16</v>
      </c>
      <c r="B34" s="81" t="s">
        <v>155</v>
      </c>
      <c r="C34" s="82">
        <v>62533</v>
      </c>
      <c r="D34" s="82">
        <v>0</v>
      </c>
      <c r="E34" s="82">
        <v>0</v>
      </c>
      <c r="F34" s="82">
        <v>0</v>
      </c>
      <c r="G34" s="82">
        <v>0</v>
      </c>
      <c r="H34" s="82">
        <v>0</v>
      </c>
      <c r="I34" s="82">
        <v>0</v>
      </c>
      <c r="J34" s="82">
        <v>0</v>
      </c>
      <c r="K34" s="82">
        <v>0</v>
      </c>
      <c r="L34" s="82">
        <v>0</v>
      </c>
      <c r="M34" s="82">
        <v>0</v>
      </c>
      <c r="N34" s="82">
        <v>62533</v>
      </c>
      <c r="O34" s="99"/>
      <c r="P34" s="99"/>
      <c r="Q34" s="99"/>
      <c r="R34" s="99"/>
      <c r="S34" s="99"/>
      <c r="T34" s="99"/>
      <c r="U34" s="99"/>
      <c r="V34" s="99"/>
      <c r="W34" s="99"/>
      <c r="X34" s="99"/>
    </row>
    <row r="35" spans="1:24" s="73" customFormat="1" ht="11.1" customHeight="1">
      <c r="A35" s="22">
        <f>IF(B35&lt;&gt;"",COUNTA($B$19:B35),"")</f>
        <v>17</v>
      </c>
      <c r="B35" s="81" t="s">
        <v>171</v>
      </c>
      <c r="C35" s="82">
        <v>69621</v>
      </c>
      <c r="D35" s="82">
        <v>0</v>
      </c>
      <c r="E35" s="82">
        <v>0</v>
      </c>
      <c r="F35" s="82">
        <v>0</v>
      </c>
      <c r="G35" s="82">
        <v>0</v>
      </c>
      <c r="H35" s="82">
        <v>0</v>
      </c>
      <c r="I35" s="82">
        <v>0</v>
      </c>
      <c r="J35" s="82">
        <v>0</v>
      </c>
      <c r="K35" s="82">
        <v>0</v>
      </c>
      <c r="L35" s="82">
        <v>0</v>
      </c>
      <c r="M35" s="82">
        <v>0</v>
      </c>
      <c r="N35" s="82">
        <v>69621</v>
      </c>
      <c r="O35" s="99"/>
      <c r="P35" s="99"/>
      <c r="Q35" s="99"/>
      <c r="R35" s="99"/>
      <c r="S35" s="99"/>
      <c r="T35" s="99"/>
      <c r="U35" s="99"/>
      <c r="V35" s="99"/>
      <c r="W35" s="99"/>
      <c r="X35" s="99"/>
    </row>
    <row r="36" spans="1:24" s="73" customFormat="1" ht="11.1" customHeight="1">
      <c r="A36" s="22">
        <f>IF(B36&lt;&gt;"",COUNTA($B$19:B36),"")</f>
        <v>18</v>
      </c>
      <c r="B36" s="81" t="s">
        <v>172</v>
      </c>
      <c r="C36" s="82">
        <v>28902</v>
      </c>
      <c r="D36" s="82">
        <v>0</v>
      </c>
      <c r="E36" s="82">
        <v>0</v>
      </c>
      <c r="F36" s="82">
        <v>0</v>
      </c>
      <c r="G36" s="82">
        <v>0</v>
      </c>
      <c r="H36" s="82">
        <v>0</v>
      </c>
      <c r="I36" s="82">
        <v>0</v>
      </c>
      <c r="J36" s="82">
        <v>0</v>
      </c>
      <c r="K36" s="82">
        <v>0</v>
      </c>
      <c r="L36" s="82">
        <v>0</v>
      </c>
      <c r="M36" s="82">
        <v>0</v>
      </c>
      <c r="N36" s="82">
        <v>28902</v>
      </c>
      <c r="O36" s="99"/>
      <c r="P36" s="99"/>
      <c r="Q36" s="99"/>
      <c r="R36" s="99"/>
      <c r="S36" s="99"/>
      <c r="T36" s="99"/>
      <c r="U36" s="99"/>
      <c r="V36" s="99"/>
      <c r="W36" s="99"/>
      <c r="X36" s="99"/>
    </row>
    <row r="37" spans="1:24" s="73" customFormat="1" ht="11.1" customHeight="1">
      <c r="A37" s="22">
        <f>IF(B37&lt;&gt;"",COUNTA($B$19:B37),"")</f>
        <v>19</v>
      </c>
      <c r="B37" s="81" t="s">
        <v>61</v>
      </c>
      <c r="C37" s="82">
        <v>161829</v>
      </c>
      <c r="D37" s="82">
        <v>0</v>
      </c>
      <c r="E37" s="82">
        <v>0</v>
      </c>
      <c r="F37" s="82">
        <v>0</v>
      </c>
      <c r="G37" s="82">
        <v>0</v>
      </c>
      <c r="H37" s="82">
        <v>0</v>
      </c>
      <c r="I37" s="82">
        <v>0</v>
      </c>
      <c r="J37" s="82">
        <v>0</v>
      </c>
      <c r="K37" s="82">
        <v>0</v>
      </c>
      <c r="L37" s="82">
        <v>0</v>
      </c>
      <c r="M37" s="82">
        <v>0</v>
      </c>
      <c r="N37" s="82">
        <v>161829</v>
      </c>
      <c r="O37" s="99"/>
      <c r="P37" s="99"/>
      <c r="Q37" s="99"/>
      <c r="R37" s="99"/>
      <c r="S37" s="99"/>
      <c r="T37" s="99"/>
      <c r="U37" s="99"/>
      <c r="V37" s="99"/>
      <c r="W37" s="99"/>
      <c r="X37" s="99"/>
    </row>
    <row r="38" spans="1:24" s="73" customFormat="1" ht="21.6" customHeight="1">
      <c r="A38" s="22">
        <f>IF(B38&lt;&gt;"",COUNTA($B$19:B38),"")</f>
        <v>20</v>
      </c>
      <c r="B38" s="84" t="s">
        <v>156</v>
      </c>
      <c r="C38" s="82">
        <v>95056</v>
      </c>
      <c r="D38" s="82">
        <v>0</v>
      </c>
      <c r="E38" s="82">
        <v>0</v>
      </c>
      <c r="F38" s="82">
        <v>0</v>
      </c>
      <c r="G38" s="82">
        <v>0</v>
      </c>
      <c r="H38" s="82">
        <v>0</v>
      </c>
      <c r="I38" s="82">
        <v>0</v>
      </c>
      <c r="J38" s="82">
        <v>0</v>
      </c>
      <c r="K38" s="82">
        <v>0</v>
      </c>
      <c r="L38" s="82">
        <v>0</v>
      </c>
      <c r="M38" s="82">
        <v>0</v>
      </c>
      <c r="N38" s="82">
        <v>95056</v>
      </c>
      <c r="O38" s="99"/>
      <c r="P38" s="99"/>
      <c r="Q38" s="99"/>
      <c r="R38" s="99"/>
      <c r="S38" s="99"/>
      <c r="T38" s="99"/>
      <c r="U38" s="99"/>
      <c r="V38" s="99"/>
      <c r="W38" s="99"/>
      <c r="X38" s="99"/>
    </row>
    <row r="39" spans="1:24" s="73" customFormat="1" ht="21.6" customHeight="1">
      <c r="A39" s="22">
        <f>IF(B39&lt;&gt;"",COUNTA($B$19:B39),"")</f>
        <v>21</v>
      </c>
      <c r="B39" s="84" t="s">
        <v>157</v>
      </c>
      <c r="C39" s="82">
        <v>129841</v>
      </c>
      <c r="D39" s="82">
        <v>3171</v>
      </c>
      <c r="E39" s="82">
        <v>156</v>
      </c>
      <c r="F39" s="82">
        <v>763</v>
      </c>
      <c r="G39" s="82">
        <v>11111</v>
      </c>
      <c r="H39" s="82">
        <v>111479</v>
      </c>
      <c r="I39" s="82">
        <v>59665</v>
      </c>
      <c r="J39" s="82">
        <v>51814</v>
      </c>
      <c r="K39" s="82">
        <v>163</v>
      </c>
      <c r="L39" s="82">
        <v>2304</v>
      </c>
      <c r="M39" s="82">
        <v>693</v>
      </c>
      <c r="N39" s="82">
        <v>0</v>
      </c>
      <c r="O39" s="99"/>
      <c r="P39" s="99"/>
      <c r="Q39" s="99"/>
      <c r="R39" s="99"/>
      <c r="S39" s="99"/>
      <c r="T39" s="99"/>
      <c r="U39" s="99"/>
      <c r="V39" s="99"/>
      <c r="W39" s="99"/>
      <c r="X39" s="99"/>
    </row>
    <row r="40" spans="1:24" s="73" customFormat="1" ht="21.6" customHeight="1">
      <c r="A40" s="22">
        <f>IF(B40&lt;&gt;"",COUNTA($B$19:B40),"")</f>
        <v>22</v>
      </c>
      <c r="B40" s="84" t="s">
        <v>158</v>
      </c>
      <c r="C40" s="82">
        <v>28472</v>
      </c>
      <c r="D40" s="82">
        <v>401</v>
      </c>
      <c r="E40" s="82">
        <v>0</v>
      </c>
      <c r="F40" s="82">
        <v>156</v>
      </c>
      <c r="G40" s="82">
        <v>432</v>
      </c>
      <c r="H40" s="82">
        <v>27146</v>
      </c>
      <c r="I40" s="82">
        <v>26899</v>
      </c>
      <c r="J40" s="82">
        <v>247</v>
      </c>
      <c r="K40" s="82">
        <v>20</v>
      </c>
      <c r="L40" s="82">
        <v>84</v>
      </c>
      <c r="M40" s="82">
        <v>233</v>
      </c>
      <c r="N40" s="82">
        <v>0</v>
      </c>
      <c r="O40" s="99"/>
      <c r="P40" s="99"/>
      <c r="Q40" s="99"/>
      <c r="R40" s="99"/>
      <c r="S40" s="99"/>
      <c r="T40" s="99"/>
      <c r="U40" s="99"/>
      <c r="V40" s="99"/>
      <c r="W40" s="99"/>
      <c r="X40" s="99"/>
    </row>
    <row r="41" spans="1:24" s="73" customFormat="1" ht="11.1" customHeight="1">
      <c r="A41" s="22">
        <f>IF(B41&lt;&gt;"",COUNTA($B$19:B41),"")</f>
        <v>23</v>
      </c>
      <c r="B41" s="81" t="s">
        <v>159</v>
      </c>
      <c r="C41" s="82">
        <v>46248</v>
      </c>
      <c r="D41" s="82">
        <v>262</v>
      </c>
      <c r="E41" s="82">
        <v>5659</v>
      </c>
      <c r="F41" s="82">
        <v>680</v>
      </c>
      <c r="G41" s="82">
        <v>1264</v>
      </c>
      <c r="H41" s="82">
        <v>425</v>
      </c>
      <c r="I41" s="82">
        <v>4</v>
      </c>
      <c r="J41" s="82">
        <v>420</v>
      </c>
      <c r="K41" s="82">
        <v>616</v>
      </c>
      <c r="L41" s="82">
        <v>8053</v>
      </c>
      <c r="M41" s="82">
        <v>29290</v>
      </c>
      <c r="N41" s="82">
        <v>0</v>
      </c>
      <c r="O41" s="99"/>
      <c r="P41" s="99"/>
      <c r="Q41" s="99"/>
      <c r="R41" s="99"/>
      <c r="S41" s="99"/>
      <c r="T41" s="99"/>
      <c r="U41" s="99"/>
      <c r="V41" s="99"/>
      <c r="W41" s="99"/>
      <c r="X41" s="99"/>
    </row>
    <row r="42" spans="1:24" s="73" customFormat="1" ht="11.1" customHeight="1">
      <c r="A42" s="22">
        <f>IF(B42&lt;&gt;"",COUNTA($B$19:B42),"")</f>
        <v>24</v>
      </c>
      <c r="B42" s="81" t="s">
        <v>160</v>
      </c>
      <c r="C42" s="82">
        <v>295908</v>
      </c>
      <c r="D42" s="82">
        <v>40644</v>
      </c>
      <c r="E42" s="82">
        <v>4865</v>
      </c>
      <c r="F42" s="82">
        <v>11322</v>
      </c>
      <c r="G42" s="82">
        <v>605</v>
      </c>
      <c r="H42" s="82">
        <v>75030</v>
      </c>
      <c r="I42" s="82">
        <v>33025</v>
      </c>
      <c r="J42" s="82">
        <v>42005</v>
      </c>
      <c r="K42" s="82">
        <v>707</v>
      </c>
      <c r="L42" s="82">
        <v>6294</v>
      </c>
      <c r="M42" s="82">
        <v>12452</v>
      </c>
      <c r="N42" s="82">
        <v>143989</v>
      </c>
      <c r="O42" s="99"/>
      <c r="P42" s="99"/>
      <c r="Q42" s="99"/>
      <c r="R42" s="99"/>
      <c r="S42" s="99"/>
      <c r="T42" s="99"/>
      <c r="U42" s="99"/>
      <c r="V42" s="99"/>
      <c r="W42" s="99"/>
      <c r="X42" s="99"/>
    </row>
    <row r="43" spans="1:24" s="73" customFormat="1" ht="11.1" customHeight="1">
      <c r="A43" s="22">
        <f>IF(B43&lt;&gt;"",COUNTA($B$19:B43),"")</f>
        <v>25</v>
      </c>
      <c r="B43" s="81" t="s">
        <v>146</v>
      </c>
      <c r="C43" s="82">
        <v>196246</v>
      </c>
      <c r="D43" s="82">
        <v>14657</v>
      </c>
      <c r="E43" s="82">
        <v>201</v>
      </c>
      <c r="F43" s="82">
        <v>9591</v>
      </c>
      <c r="G43" s="82">
        <v>4</v>
      </c>
      <c r="H43" s="82">
        <v>36555</v>
      </c>
      <c r="I43" s="82">
        <v>0</v>
      </c>
      <c r="J43" s="82">
        <v>36555</v>
      </c>
      <c r="K43" s="82">
        <v>250</v>
      </c>
      <c r="L43" s="82">
        <v>859</v>
      </c>
      <c r="M43" s="82">
        <v>54</v>
      </c>
      <c r="N43" s="82">
        <v>134075</v>
      </c>
      <c r="O43" s="99"/>
      <c r="P43" s="99"/>
      <c r="Q43" s="99"/>
      <c r="R43" s="99"/>
      <c r="S43" s="99"/>
      <c r="T43" s="99"/>
      <c r="U43" s="99"/>
      <c r="V43" s="99"/>
      <c r="W43" s="99"/>
      <c r="X43" s="99"/>
    </row>
    <row r="44" spans="1:24" s="73" customFormat="1" ht="20.100000000000001" customHeight="1">
      <c r="A44" s="23">
        <f>IF(B44&lt;&gt;"",COUNTA($B$19:B44),"")</f>
        <v>26</v>
      </c>
      <c r="B44" s="85" t="s">
        <v>161</v>
      </c>
      <c r="C44" s="86">
        <v>743143</v>
      </c>
      <c r="D44" s="86">
        <v>29822</v>
      </c>
      <c r="E44" s="86">
        <v>10478</v>
      </c>
      <c r="F44" s="86">
        <v>3330</v>
      </c>
      <c r="G44" s="86">
        <v>13408</v>
      </c>
      <c r="H44" s="86">
        <v>177525</v>
      </c>
      <c r="I44" s="86">
        <v>119593</v>
      </c>
      <c r="J44" s="86">
        <v>57932</v>
      </c>
      <c r="K44" s="86">
        <v>1257</v>
      </c>
      <c r="L44" s="86">
        <v>15875</v>
      </c>
      <c r="M44" s="86">
        <v>42615</v>
      </c>
      <c r="N44" s="86">
        <v>448833</v>
      </c>
      <c r="O44" s="99"/>
      <c r="P44" s="99"/>
      <c r="Q44" s="99"/>
      <c r="R44" s="99"/>
      <c r="S44" s="99"/>
      <c r="T44" s="99"/>
      <c r="U44" s="99"/>
      <c r="V44" s="99"/>
      <c r="W44" s="99"/>
      <c r="X44" s="99"/>
    </row>
    <row r="45" spans="1:24" s="101" customFormat="1" ht="11.1" customHeight="1">
      <c r="A45" s="22">
        <f>IF(B45&lt;&gt;"",COUNTA($B$19:B45),"")</f>
        <v>27</v>
      </c>
      <c r="B45" s="81" t="s">
        <v>162</v>
      </c>
      <c r="C45" s="82">
        <v>61517</v>
      </c>
      <c r="D45" s="82">
        <v>2126</v>
      </c>
      <c r="E45" s="82">
        <v>2076</v>
      </c>
      <c r="F45" s="82">
        <v>3913</v>
      </c>
      <c r="G45" s="82">
        <v>29</v>
      </c>
      <c r="H45" s="82">
        <v>2611</v>
      </c>
      <c r="I45" s="82">
        <v>0</v>
      </c>
      <c r="J45" s="82">
        <v>2611</v>
      </c>
      <c r="K45" s="82">
        <v>116</v>
      </c>
      <c r="L45" s="82">
        <v>10109</v>
      </c>
      <c r="M45" s="82">
        <v>9020</v>
      </c>
      <c r="N45" s="82">
        <v>31517</v>
      </c>
      <c r="O45" s="100"/>
      <c r="P45" s="100"/>
      <c r="Q45" s="100"/>
      <c r="R45" s="100"/>
      <c r="S45" s="100"/>
      <c r="T45" s="100"/>
      <c r="U45" s="100"/>
      <c r="V45" s="100"/>
      <c r="W45" s="100"/>
      <c r="X45" s="100"/>
    </row>
    <row r="46" spans="1:24"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row>
    <row r="47" spans="1:24" s="101" customFormat="1" ht="11.1" customHeight="1">
      <c r="A47" s="22">
        <f>IF(B47&lt;&gt;"",COUNTA($B$19:B47),"")</f>
        <v>29</v>
      </c>
      <c r="B47" s="81" t="s">
        <v>164</v>
      </c>
      <c r="C47" s="82">
        <v>21316</v>
      </c>
      <c r="D47" s="82">
        <v>3546</v>
      </c>
      <c r="E47" s="82">
        <v>500</v>
      </c>
      <c r="F47" s="82">
        <v>2212</v>
      </c>
      <c r="G47" s="82">
        <v>25</v>
      </c>
      <c r="H47" s="82">
        <v>31</v>
      </c>
      <c r="I47" s="82">
        <v>0</v>
      </c>
      <c r="J47" s="82">
        <v>31</v>
      </c>
      <c r="K47" s="82">
        <v>40</v>
      </c>
      <c r="L47" s="82">
        <v>8135</v>
      </c>
      <c r="M47" s="82">
        <v>6480</v>
      </c>
      <c r="N47" s="82">
        <v>346</v>
      </c>
      <c r="O47" s="100"/>
      <c r="P47" s="100"/>
      <c r="Q47" s="100"/>
      <c r="R47" s="100"/>
      <c r="S47" s="100"/>
      <c r="T47" s="100"/>
      <c r="U47" s="100"/>
      <c r="V47" s="100"/>
      <c r="W47" s="100"/>
      <c r="X47" s="100"/>
    </row>
    <row r="48" spans="1:24" s="101" customFormat="1" ht="11.1" customHeight="1">
      <c r="A48" s="22">
        <f>IF(B48&lt;&gt;"",COUNTA($B$19:B48),"")</f>
        <v>30</v>
      </c>
      <c r="B48" s="81" t="s">
        <v>146</v>
      </c>
      <c r="C48" s="82">
        <v>918</v>
      </c>
      <c r="D48" s="82">
        <v>0</v>
      </c>
      <c r="E48" s="82">
        <v>388</v>
      </c>
      <c r="F48" s="82">
        <v>229</v>
      </c>
      <c r="G48" s="82">
        <v>0</v>
      </c>
      <c r="H48" s="82">
        <v>1</v>
      </c>
      <c r="I48" s="82">
        <v>0</v>
      </c>
      <c r="J48" s="82">
        <v>1</v>
      </c>
      <c r="K48" s="82">
        <v>15</v>
      </c>
      <c r="L48" s="82">
        <v>284</v>
      </c>
      <c r="M48" s="82">
        <v>0</v>
      </c>
      <c r="N48" s="82">
        <v>0</v>
      </c>
      <c r="O48" s="100"/>
      <c r="P48" s="100"/>
      <c r="Q48" s="100"/>
      <c r="R48" s="100"/>
      <c r="S48" s="100"/>
      <c r="T48" s="100"/>
      <c r="U48" s="100"/>
      <c r="V48" s="100"/>
      <c r="W48" s="100"/>
      <c r="X48" s="100"/>
    </row>
    <row r="49" spans="1:24" s="73" customFormat="1" ht="20.100000000000001" customHeight="1">
      <c r="A49" s="23">
        <f>IF(B49&lt;&gt;"",COUNTA($B$19:B49),"")</f>
        <v>31</v>
      </c>
      <c r="B49" s="85" t="s">
        <v>165</v>
      </c>
      <c r="C49" s="86">
        <v>81914</v>
      </c>
      <c r="D49" s="86">
        <v>5672</v>
      </c>
      <c r="E49" s="86">
        <v>2188</v>
      </c>
      <c r="F49" s="86">
        <v>5896</v>
      </c>
      <c r="G49" s="86">
        <v>54</v>
      </c>
      <c r="H49" s="86">
        <v>2640</v>
      </c>
      <c r="I49" s="86">
        <v>0</v>
      </c>
      <c r="J49" s="86">
        <v>2640</v>
      </c>
      <c r="K49" s="86">
        <v>141</v>
      </c>
      <c r="L49" s="86">
        <v>17959</v>
      </c>
      <c r="M49" s="86">
        <v>15500</v>
      </c>
      <c r="N49" s="86">
        <v>31864</v>
      </c>
      <c r="O49" s="99"/>
      <c r="P49" s="99"/>
      <c r="Q49" s="99"/>
      <c r="R49" s="99"/>
      <c r="S49" s="99"/>
      <c r="T49" s="99"/>
      <c r="U49" s="99"/>
      <c r="V49" s="99"/>
      <c r="W49" s="99"/>
      <c r="X49" s="99"/>
    </row>
    <row r="50" spans="1:24" s="73" customFormat="1" ht="20.100000000000001" customHeight="1">
      <c r="A50" s="23">
        <f>IF(B50&lt;&gt;"",COUNTA($B$19:B50),"")</f>
        <v>32</v>
      </c>
      <c r="B50" s="85" t="s">
        <v>166</v>
      </c>
      <c r="C50" s="86">
        <v>825057</v>
      </c>
      <c r="D50" s="86">
        <v>35493</v>
      </c>
      <c r="E50" s="86">
        <v>12666</v>
      </c>
      <c r="F50" s="86">
        <v>9226</v>
      </c>
      <c r="G50" s="86">
        <v>13462</v>
      </c>
      <c r="H50" s="86">
        <v>180165</v>
      </c>
      <c r="I50" s="86">
        <v>119593</v>
      </c>
      <c r="J50" s="86">
        <v>60571</v>
      </c>
      <c r="K50" s="86">
        <v>1398</v>
      </c>
      <c r="L50" s="86">
        <v>33834</v>
      </c>
      <c r="M50" s="86">
        <v>58115</v>
      </c>
      <c r="N50" s="86">
        <v>480697</v>
      </c>
      <c r="O50" s="99"/>
      <c r="P50" s="99"/>
      <c r="Q50" s="99"/>
      <c r="R50" s="99"/>
      <c r="S50" s="99"/>
      <c r="T50" s="99"/>
      <c r="U50" s="99"/>
      <c r="V50" s="99"/>
      <c r="W50" s="99"/>
      <c r="X50" s="99"/>
    </row>
    <row r="51" spans="1:24" s="73" customFormat="1" ht="20.100000000000001" customHeight="1">
      <c r="A51" s="23">
        <f>IF(B51&lt;&gt;"",COUNTA($B$19:B51),"")</f>
        <v>33</v>
      </c>
      <c r="B51" s="85" t="s">
        <v>167</v>
      </c>
      <c r="C51" s="86">
        <v>56934</v>
      </c>
      <c r="D51" s="86">
        <v>-81592</v>
      </c>
      <c r="E51" s="86">
        <v>-31212</v>
      </c>
      <c r="F51" s="86">
        <v>-45135</v>
      </c>
      <c r="G51" s="86">
        <v>-14983</v>
      </c>
      <c r="H51" s="86">
        <v>-148197</v>
      </c>
      <c r="I51" s="86">
        <v>-52787</v>
      </c>
      <c r="J51" s="86">
        <v>-95411</v>
      </c>
      <c r="K51" s="86">
        <v>-18383</v>
      </c>
      <c r="L51" s="86">
        <v>-55932</v>
      </c>
      <c r="M51" s="86">
        <v>-20963</v>
      </c>
      <c r="N51" s="86">
        <v>473331</v>
      </c>
      <c r="O51" s="99"/>
      <c r="P51" s="99"/>
      <c r="Q51" s="99"/>
      <c r="R51" s="99"/>
      <c r="S51" s="99"/>
      <c r="T51" s="99"/>
      <c r="U51" s="99"/>
      <c r="V51" s="99"/>
      <c r="W51" s="99"/>
      <c r="X51" s="99"/>
    </row>
    <row r="52" spans="1:24" s="101" customFormat="1" ht="24.95" customHeight="1">
      <c r="A52" s="22">
        <f>IF(B52&lt;&gt;"",COUNTA($B$19:B52),"")</f>
        <v>34</v>
      </c>
      <c r="B52" s="88" t="s">
        <v>168</v>
      </c>
      <c r="C52" s="89">
        <v>92160</v>
      </c>
      <c r="D52" s="89">
        <v>-76592</v>
      </c>
      <c r="E52" s="89">
        <v>-26720</v>
      </c>
      <c r="F52" s="89">
        <v>-39729</v>
      </c>
      <c r="G52" s="89">
        <v>-14697</v>
      </c>
      <c r="H52" s="89">
        <v>-146554</v>
      </c>
      <c r="I52" s="89">
        <v>-52786</v>
      </c>
      <c r="J52" s="89">
        <v>-93768</v>
      </c>
      <c r="K52" s="89">
        <v>-11549</v>
      </c>
      <c r="L52" s="89">
        <v>-31204</v>
      </c>
      <c r="M52" s="89">
        <v>-2707</v>
      </c>
      <c r="N52" s="89">
        <v>441912</v>
      </c>
      <c r="O52" s="100"/>
      <c r="P52" s="100"/>
      <c r="Q52" s="100"/>
      <c r="R52" s="100"/>
      <c r="S52" s="100"/>
      <c r="T52" s="100"/>
      <c r="U52" s="100"/>
      <c r="V52" s="100"/>
      <c r="W52" s="100"/>
      <c r="X52" s="100"/>
    </row>
    <row r="53" spans="1:24" s="101" customFormat="1" ht="18" customHeight="1">
      <c r="A53" s="22">
        <f>IF(B53&lt;&gt;"",COUNTA($B$19:B53),"")</f>
        <v>35</v>
      </c>
      <c r="B53" s="81" t="s">
        <v>169</v>
      </c>
      <c r="C53" s="82">
        <v>23715</v>
      </c>
      <c r="D53" s="82">
        <v>2297</v>
      </c>
      <c r="E53" s="82">
        <v>655</v>
      </c>
      <c r="F53" s="82">
        <v>312</v>
      </c>
      <c r="G53" s="82">
        <v>0</v>
      </c>
      <c r="H53" s="82">
        <v>132</v>
      </c>
      <c r="I53" s="82">
        <v>0</v>
      </c>
      <c r="J53" s="82">
        <v>132</v>
      </c>
      <c r="K53" s="82">
        <v>0</v>
      </c>
      <c r="L53" s="82">
        <v>296</v>
      </c>
      <c r="M53" s="82">
        <v>40</v>
      </c>
      <c r="N53" s="82">
        <v>19983</v>
      </c>
      <c r="O53" s="100"/>
      <c r="P53" s="100"/>
      <c r="Q53" s="100"/>
      <c r="R53" s="100"/>
      <c r="S53" s="100"/>
      <c r="T53" s="100"/>
      <c r="U53" s="100"/>
      <c r="V53" s="100"/>
      <c r="W53" s="100"/>
      <c r="X53" s="100"/>
    </row>
    <row r="54" spans="1:24" ht="11.1" customHeight="1">
      <c r="A54" s="22">
        <f>IF(B54&lt;&gt;"",COUNTA($B$19:B54),"")</f>
        <v>36</v>
      </c>
      <c r="B54" s="81" t="s">
        <v>170</v>
      </c>
      <c r="C54" s="82">
        <v>22724</v>
      </c>
      <c r="D54" s="82">
        <v>2091</v>
      </c>
      <c r="E54" s="82">
        <v>191</v>
      </c>
      <c r="F54" s="82">
        <v>593</v>
      </c>
      <c r="G54" s="82">
        <v>4</v>
      </c>
      <c r="H54" s="82">
        <v>193</v>
      </c>
      <c r="I54" s="82">
        <v>0</v>
      </c>
      <c r="J54" s="82">
        <v>193</v>
      </c>
      <c r="K54" s="82">
        <v>138</v>
      </c>
      <c r="L54" s="82">
        <v>1451</v>
      </c>
      <c r="M54" s="82">
        <v>206</v>
      </c>
      <c r="N54" s="82">
        <v>17856</v>
      </c>
    </row>
    <row r="55" spans="1:24"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4" s="73" customFormat="1" ht="11.1" customHeight="1">
      <c r="A56" s="22">
        <f>IF(B56&lt;&gt;"",COUNTA($B$19:B56),"")</f>
        <v>37</v>
      </c>
      <c r="B56" s="81" t="s">
        <v>142</v>
      </c>
      <c r="C56" s="83">
        <v>744.6</v>
      </c>
      <c r="D56" s="83">
        <v>314.16000000000003</v>
      </c>
      <c r="E56" s="83">
        <v>107.42</v>
      </c>
      <c r="F56" s="83">
        <v>30.6</v>
      </c>
      <c r="G56" s="83">
        <v>38.340000000000003</v>
      </c>
      <c r="H56" s="83">
        <v>114.79</v>
      </c>
      <c r="I56" s="83">
        <v>45.02</v>
      </c>
      <c r="J56" s="83">
        <v>69.77</v>
      </c>
      <c r="K56" s="83">
        <v>23.95</v>
      </c>
      <c r="L56" s="83">
        <v>74.72</v>
      </c>
      <c r="M56" s="83">
        <v>40.61</v>
      </c>
      <c r="N56" s="83">
        <v>0</v>
      </c>
      <c r="O56" s="99"/>
      <c r="P56" s="99"/>
      <c r="Q56" s="99"/>
      <c r="R56" s="99"/>
      <c r="S56" s="99"/>
      <c r="T56" s="99"/>
      <c r="U56" s="99"/>
      <c r="V56" s="99"/>
      <c r="W56" s="99"/>
      <c r="X56" s="99"/>
    </row>
    <row r="57" spans="1:24" s="73" customFormat="1" ht="11.1" customHeight="1">
      <c r="A57" s="22">
        <f>IF(B57&lt;&gt;"",COUNTA($B$19:B57),"")</f>
        <v>38</v>
      </c>
      <c r="B57" s="81" t="s">
        <v>143</v>
      </c>
      <c r="C57" s="83">
        <v>479.31</v>
      </c>
      <c r="D57" s="83">
        <v>82.4</v>
      </c>
      <c r="E57" s="83">
        <v>30.32</v>
      </c>
      <c r="F57" s="83">
        <v>113.95</v>
      </c>
      <c r="G57" s="83">
        <v>9.6999999999999993</v>
      </c>
      <c r="H57" s="83">
        <v>35.020000000000003</v>
      </c>
      <c r="I57" s="83">
        <v>26.78</v>
      </c>
      <c r="J57" s="83">
        <v>8.24</v>
      </c>
      <c r="K57" s="83">
        <v>10.57</v>
      </c>
      <c r="L57" s="83">
        <v>88.02</v>
      </c>
      <c r="M57" s="83">
        <v>109.33</v>
      </c>
      <c r="N57" s="83">
        <v>0</v>
      </c>
      <c r="O57" s="99"/>
      <c r="P57" s="99"/>
      <c r="Q57" s="99"/>
      <c r="R57" s="99"/>
      <c r="S57" s="99"/>
      <c r="T57" s="99"/>
      <c r="U57" s="99"/>
      <c r="V57" s="99"/>
      <c r="W57" s="99"/>
      <c r="X57" s="99"/>
    </row>
    <row r="58" spans="1:24" s="73" customFormat="1" ht="21.6" customHeight="1">
      <c r="A58" s="22">
        <f>IF(B58&lt;&gt;"",COUNTA($B$19:B58),"")</f>
        <v>39</v>
      </c>
      <c r="B58" s="84" t="s">
        <v>959</v>
      </c>
      <c r="C58" s="83">
        <v>779.26</v>
      </c>
      <c r="D58" s="83">
        <v>0</v>
      </c>
      <c r="E58" s="83">
        <v>0</v>
      </c>
      <c r="F58" s="83">
        <v>0</v>
      </c>
      <c r="G58" s="83">
        <v>0</v>
      </c>
      <c r="H58" s="83">
        <v>779.26</v>
      </c>
      <c r="I58" s="83">
        <v>629.72</v>
      </c>
      <c r="J58" s="83">
        <v>149.54</v>
      </c>
      <c r="K58" s="83">
        <v>0</v>
      </c>
      <c r="L58" s="83">
        <v>0</v>
      </c>
      <c r="M58" s="83">
        <v>0</v>
      </c>
      <c r="N58" s="83">
        <v>0</v>
      </c>
      <c r="O58" s="99"/>
      <c r="P58" s="99"/>
      <c r="Q58" s="99"/>
      <c r="R58" s="99"/>
      <c r="S58" s="99"/>
      <c r="T58" s="99"/>
      <c r="U58" s="99"/>
      <c r="V58" s="99"/>
      <c r="W58" s="99"/>
      <c r="X58" s="99"/>
    </row>
    <row r="59" spans="1:24" s="73" customFormat="1" ht="11.1" customHeight="1">
      <c r="A59" s="22">
        <f>IF(B59&lt;&gt;"",COUNTA($B$19:B59),"")</f>
        <v>40</v>
      </c>
      <c r="B59" s="81" t="s">
        <v>144</v>
      </c>
      <c r="C59" s="83">
        <v>11.96</v>
      </c>
      <c r="D59" s="83">
        <v>1.35</v>
      </c>
      <c r="E59" s="83">
        <v>0.09</v>
      </c>
      <c r="F59" s="83">
        <v>0.12</v>
      </c>
      <c r="G59" s="83">
        <v>0</v>
      </c>
      <c r="H59" s="83">
        <v>0.03</v>
      </c>
      <c r="I59" s="83">
        <v>0</v>
      </c>
      <c r="J59" s="83">
        <v>0.03</v>
      </c>
      <c r="K59" s="83">
        <v>0.01</v>
      </c>
      <c r="L59" s="83">
        <v>0.66</v>
      </c>
      <c r="M59" s="83">
        <v>0.28000000000000003</v>
      </c>
      <c r="N59" s="83">
        <v>9.41</v>
      </c>
      <c r="O59" s="99"/>
      <c r="P59" s="99"/>
      <c r="Q59" s="99"/>
      <c r="R59" s="99"/>
      <c r="S59" s="99"/>
      <c r="T59" s="99"/>
      <c r="U59" s="99"/>
      <c r="V59" s="99"/>
      <c r="W59" s="99"/>
      <c r="X59" s="99"/>
    </row>
    <row r="60" spans="1:24" s="73" customFormat="1" ht="11.1" customHeight="1">
      <c r="A60" s="22">
        <f>IF(B60&lt;&gt;"",COUNTA($B$19:B60),"")</f>
        <v>41</v>
      </c>
      <c r="B60" s="81" t="s">
        <v>145</v>
      </c>
      <c r="C60" s="83">
        <v>1583.87</v>
      </c>
      <c r="D60" s="83">
        <v>116.38</v>
      </c>
      <c r="E60" s="83">
        <v>21.04</v>
      </c>
      <c r="F60" s="83">
        <v>78.98</v>
      </c>
      <c r="G60" s="83">
        <v>71.37</v>
      </c>
      <c r="H60" s="83">
        <v>602.86</v>
      </c>
      <c r="I60" s="83">
        <v>30.73</v>
      </c>
      <c r="J60" s="83">
        <v>572.12</v>
      </c>
      <c r="K60" s="83">
        <v>20.93</v>
      </c>
      <c r="L60" s="83">
        <v>40.24</v>
      </c>
      <c r="M60" s="83">
        <v>42.53</v>
      </c>
      <c r="N60" s="83">
        <v>589.54</v>
      </c>
      <c r="O60" s="99"/>
      <c r="P60" s="99"/>
      <c r="Q60" s="99"/>
      <c r="R60" s="99"/>
      <c r="S60" s="99"/>
      <c r="T60" s="99"/>
      <c r="U60" s="99"/>
      <c r="V60" s="99"/>
      <c r="W60" s="99"/>
      <c r="X60" s="99"/>
    </row>
    <row r="61" spans="1:24" s="73" customFormat="1" ht="11.1" customHeight="1">
      <c r="A61" s="22">
        <f>IF(B61&lt;&gt;"",COUNTA($B$19:B61),"")</f>
        <v>42</v>
      </c>
      <c r="B61" s="81" t="s">
        <v>146</v>
      </c>
      <c r="C61" s="83">
        <v>833.65</v>
      </c>
      <c r="D61" s="83">
        <v>62.26</v>
      </c>
      <c r="E61" s="83">
        <v>0.86</v>
      </c>
      <c r="F61" s="83">
        <v>40.74</v>
      </c>
      <c r="G61" s="83">
        <v>0.02</v>
      </c>
      <c r="H61" s="83">
        <v>155.28</v>
      </c>
      <c r="I61" s="83">
        <v>0</v>
      </c>
      <c r="J61" s="83">
        <v>155.28</v>
      </c>
      <c r="K61" s="83">
        <v>1.06</v>
      </c>
      <c r="L61" s="83">
        <v>3.65</v>
      </c>
      <c r="M61" s="83">
        <v>0.23</v>
      </c>
      <c r="N61" s="83">
        <v>569.54999999999995</v>
      </c>
      <c r="O61" s="99"/>
      <c r="P61" s="99"/>
      <c r="Q61" s="99"/>
      <c r="R61" s="99"/>
      <c r="S61" s="99"/>
      <c r="T61" s="99"/>
      <c r="U61" s="99"/>
      <c r="V61" s="99"/>
      <c r="W61" s="99"/>
      <c r="X61" s="99"/>
    </row>
    <row r="62" spans="1:24" s="73" customFormat="1" ht="20.100000000000001" customHeight="1">
      <c r="A62" s="23">
        <f>IF(B62&lt;&gt;"",COUNTA($B$19:B62),"")</f>
        <v>43</v>
      </c>
      <c r="B62" s="85" t="s">
        <v>147</v>
      </c>
      <c r="C62" s="87">
        <v>2765.35</v>
      </c>
      <c r="D62" s="87">
        <v>452.04</v>
      </c>
      <c r="E62" s="87">
        <v>158.02000000000001</v>
      </c>
      <c r="F62" s="87">
        <v>182.91</v>
      </c>
      <c r="G62" s="87">
        <v>119.39</v>
      </c>
      <c r="H62" s="87">
        <v>1376.67</v>
      </c>
      <c r="I62" s="87">
        <v>732.26</v>
      </c>
      <c r="J62" s="87">
        <v>644.41</v>
      </c>
      <c r="K62" s="87">
        <v>54.4</v>
      </c>
      <c r="L62" s="87">
        <v>199.99</v>
      </c>
      <c r="M62" s="87">
        <v>192.53</v>
      </c>
      <c r="N62" s="87">
        <v>29.4</v>
      </c>
      <c r="O62" s="99"/>
      <c r="P62" s="99"/>
      <c r="Q62" s="99"/>
      <c r="R62" s="99"/>
      <c r="S62" s="99"/>
      <c r="T62" s="99"/>
      <c r="U62" s="99"/>
      <c r="V62" s="99"/>
      <c r="W62" s="99"/>
      <c r="X62" s="99"/>
    </row>
    <row r="63" spans="1:24" s="73" customFormat="1" ht="21.6" customHeight="1">
      <c r="A63" s="22">
        <f>IF(B63&lt;&gt;"",COUNTA($B$19:B63),"")</f>
        <v>44</v>
      </c>
      <c r="B63" s="84" t="s">
        <v>148</v>
      </c>
      <c r="C63" s="83">
        <v>415.45</v>
      </c>
      <c r="D63" s="83">
        <v>44.61</v>
      </c>
      <c r="E63" s="83">
        <v>27.15</v>
      </c>
      <c r="F63" s="83">
        <v>48.01</v>
      </c>
      <c r="G63" s="83">
        <v>1.36</v>
      </c>
      <c r="H63" s="83">
        <v>17.399999999999999</v>
      </c>
      <c r="I63" s="83">
        <v>0</v>
      </c>
      <c r="J63" s="83">
        <v>17.399999999999999</v>
      </c>
      <c r="K63" s="83">
        <v>27.93</v>
      </c>
      <c r="L63" s="83">
        <v>181.33</v>
      </c>
      <c r="M63" s="83">
        <v>67.66</v>
      </c>
      <c r="N63" s="83">
        <v>0</v>
      </c>
      <c r="O63" s="99"/>
      <c r="P63" s="99"/>
      <c r="Q63" s="99"/>
      <c r="R63" s="99"/>
      <c r="S63" s="99"/>
      <c r="T63" s="99"/>
      <c r="U63" s="99"/>
      <c r="V63" s="99"/>
      <c r="W63" s="99"/>
      <c r="X63" s="99"/>
    </row>
    <row r="64" spans="1:24" s="73" customFormat="1" ht="11.1" customHeight="1">
      <c r="A64" s="22">
        <f>IF(B64&lt;&gt;"",COUNTA($B$19:B64),"")</f>
        <v>45</v>
      </c>
      <c r="B64" s="81" t="s">
        <v>149</v>
      </c>
      <c r="C64" s="83">
        <v>308.08</v>
      </c>
      <c r="D64" s="83">
        <v>21.94</v>
      </c>
      <c r="E64" s="83">
        <v>11.18</v>
      </c>
      <c r="F64" s="83">
        <v>36.36</v>
      </c>
      <c r="G64" s="83">
        <v>0.79</v>
      </c>
      <c r="H64" s="83">
        <v>14.83</v>
      </c>
      <c r="I64" s="83">
        <v>0</v>
      </c>
      <c r="J64" s="83">
        <v>14.83</v>
      </c>
      <c r="K64" s="83">
        <v>27.56</v>
      </c>
      <c r="L64" s="83">
        <v>142.83000000000001</v>
      </c>
      <c r="M64" s="83">
        <v>52.59</v>
      </c>
      <c r="N64" s="83">
        <v>0</v>
      </c>
      <c r="O64" s="99"/>
      <c r="P64" s="99"/>
      <c r="Q64" s="99"/>
      <c r="R64" s="99"/>
      <c r="S64" s="99"/>
      <c r="T64" s="99"/>
      <c r="U64" s="99"/>
      <c r="V64" s="99"/>
      <c r="W64" s="99"/>
      <c r="X64" s="99"/>
    </row>
    <row r="65" spans="1:24"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row>
    <row r="66" spans="1:24" s="73" customFormat="1" ht="11.1" customHeight="1">
      <c r="A66" s="22">
        <f>IF(B66&lt;&gt;"",COUNTA($B$19:B66),"")</f>
        <v>47</v>
      </c>
      <c r="B66" s="81" t="s">
        <v>151</v>
      </c>
      <c r="C66" s="83">
        <v>86.06</v>
      </c>
      <c r="D66" s="83">
        <v>0.72</v>
      </c>
      <c r="E66" s="83">
        <v>2.88</v>
      </c>
      <c r="F66" s="83">
        <v>0.98</v>
      </c>
      <c r="G66" s="83">
        <v>0.09</v>
      </c>
      <c r="H66" s="83">
        <v>0.8</v>
      </c>
      <c r="I66" s="83">
        <v>0</v>
      </c>
      <c r="J66" s="83">
        <v>0.8</v>
      </c>
      <c r="K66" s="83">
        <v>1.77</v>
      </c>
      <c r="L66" s="83">
        <v>1.21</v>
      </c>
      <c r="M66" s="83">
        <v>75.73</v>
      </c>
      <c r="N66" s="83">
        <v>1.89</v>
      </c>
      <c r="O66" s="99"/>
      <c r="P66" s="99"/>
      <c r="Q66" s="99"/>
      <c r="R66" s="99"/>
      <c r="S66" s="99"/>
      <c r="T66" s="99"/>
      <c r="U66" s="99"/>
      <c r="V66" s="99"/>
      <c r="W66" s="99"/>
      <c r="X66" s="99"/>
    </row>
    <row r="67" spans="1:24" s="73" customFormat="1" ht="11.1" customHeight="1">
      <c r="A67" s="22">
        <f>IF(B67&lt;&gt;"",COUNTA($B$19:B67),"")</f>
        <v>48</v>
      </c>
      <c r="B67" s="81" t="s">
        <v>146</v>
      </c>
      <c r="C67" s="83">
        <v>3.9</v>
      </c>
      <c r="D67" s="83">
        <v>0</v>
      </c>
      <c r="E67" s="83">
        <v>1.65</v>
      </c>
      <c r="F67" s="83">
        <v>0.97</v>
      </c>
      <c r="G67" s="83">
        <v>0</v>
      </c>
      <c r="H67" s="83">
        <v>0.01</v>
      </c>
      <c r="I67" s="83">
        <v>0</v>
      </c>
      <c r="J67" s="83">
        <v>0.01</v>
      </c>
      <c r="K67" s="83">
        <v>0.06</v>
      </c>
      <c r="L67" s="83">
        <v>1.21</v>
      </c>
      <c r="M67" s="83">
        <v>0</v>
      </c>
      <c r="N67" s="83">
        <v>0</v>
      </c>
      <c r="O67" s="99"/>
      <c r="P67" s="99"/>
      <c r="Q67" s="99"/>
      <c r="R67" s="99"/>
      <c r="S67" s="99"/>
      <c r="T67" s="99"/>
      <c r="U67" s="99"/>
      <c r="V67" s="99"/>
      <c r="W67" s="99"/>
      <c r="X67" s="99"/>
    </row>
    <row r="68" spans="1:24" s="73" customFormat="1" ht="20.100000000000001" customHeight="1">
      <c r="A68" s="23">
        <f>IF(B68&lt;&gt;"",COUNTA($B$19:B68),"")</f>
        <v>49</v>
      </c>
      <c r="B68" s="85" t="s">
        <v>152</v>
      </c>
      <c r="C68" s="87">
        <v>497.6</v>
      </c>
      <c r="D68" s="87">
        <v>45.33</v>
      </c>
      <c r="E68" s="87">
        <v>28.38</v>
      </c>
      <c r="F68" s="87">
        <v>48.01</v>
      </c>
      <c r="G68" s="87">
        <v>1.45</v>
      </c>
      <c r="H68" s="87">
        <v>18.190000000000001</v>
      </c>
      <c r="I68" s="87">
        <v>0</v>
      </c>
      <c r="J68" s="87">
        <v>18.190000000000001</v>
      </c>
      <c r="K68" s="87">
        <v>29.63</v>
      </c>
      <c r="L68" s="87">
        <v>181.34</v>
      </c>
      <c r="M68" s="87">
        <v>143.38999999999999</v>
      </c>
      <c r="N68" s="87">
        <v>1.89</v>
      </c>
      <c r="O68" s="99"/>
      <c r="P68" s="99"/>
      <c r="Q68" s="99"/>
      <c r="R68" s="99"/>
      <c r="S68" s="99"/>
      <c r="T68" s="99"/>
      <c r="U68" s="99"/>
      <c r="V68" s="99"/>
      <c r="W68" s="99"/>
      <c r="X68" s="99"/>
    </row>
    <row r="69" spans="1:24" s="73" customFormat="1" ht="20.100000000000001" customHeight="1">
      <c r="A69" s="23">
        <f>IF(B69&lt;&gt;"",COUNTA($B$19:B69),"")</f>
        <v>50</v>
      </c>
      <c r="B69" s="85" t="s">
        <v>153</v>
      </c>
      <c r="C69" s="87">
        <v>3262.96</v>
      </c>
      <c r="D69" s="87">
        <v>497.37</v>
      </c>
      <c r="E69" s="87">
        <v>186.39</v>
      </c>
      <c r="F69" s="87">
        <v>230.93</v>
      </c>
      <c r="G69" s="87">
        <v>120.84</v>
      </c>
      <c r="H69" s="87">
        <v>1394.87</v>
      </c>
      <c r="I69" s="87">
        <v>732.26</v>
      </c>
      <c r="J69" s="87">
        <v>662.61</v>
      </c>
      <c r="K69" s="87">
        <v>84.03</v>
      </c>
      <c r="L69" s="87">
        <v>381.32</v>
      </c>
      <c r="M69" s="87">
        <v>335.92</v>
      </c>
      <c r="N69" s="87">
        <v>31.29</v>
      </c>
      <c r="O69" s="99"/>
      <c r="P69" s="99"/>
      <c r="Q69" s="99"/>
      <c r="R69" s="99"/>
      <c r="S69" s="99"/>
      <c r="T69" s="99"/>
      <c r="U69" s="99"/>
      <c r="V69" s="99"/>
      <c r="W69" s="99"/>
      <c r="X69" s="99"/>
    </row>
    <row r="70" spans="1:24" s="73" customFormat="1" ht="11.1" customHeight="1">
      <c r="A70" s="22">
        <f>IF(B70&lt;&gt;"",COUNTA($B$19:B70),"")</f>
        <v>51</v>
      </c>
      <c r="B70" s="81" t="s">
        <v>154</v>
      </c>
      <c r="C70" s="83">
        <v>773.28</v>
      </c>
      <c r="D70" s="83">
        <v>0</v>
      </c>
      <c r="E70" s="83">
        <v>0</v>
      </c>
      <c r="F70" s="83">
        <v>0</v>
      </c>
      <c r="G70" s="83">
        <v>0</v>
      </c>
      <c r="H70" s="83">
        <v>0</v>
      </c>
      <c r="I70" s="83">
        <v>0</v>
      </c>
      <c r="J70" s="83">
        <v>0</v>
      </c>
      <c r="K70" s="83">
        <v>0</v>
      </c>
      <c r="L70" s="83">
        <v>0</v>
      </c>
      <c r="M70" s="83">
        <v>0</v>
      </c>
      <c r="N70" s="83">
        <v>773.28</v>
      </c>
      <c r="O70" s="99"/>
      <c r="P70" s="99"/>
      <c r="Q70" s="99"/>
      <c r="R70" s="99"/>
      <c r="S70" s="99"/>
      <c r="T70" s="99"/>
      <c r="U70" s="99"/>
      <c r="V70" s="99"/>
      <c r="W70" s="99"/>
      <c r="X70" s="99"/>
    </row>
    <row r="71" spans="1:24" s="73" customFormat="1" ht="11.1" customHeight="1">
      <c r="A71" s="22">
        <f>IF(B71&lt;&gt;"",COUNTA($B$19:B71),"")</f>
        <v>52</v>
      </c>
      <c r="B71" s="81" t="s">
        <v>155</v>
      </c>
      <c r="C71" s="83">
        <v>265.64</v>
      </c>
      <c r="D71" s="83">
        <v>0</v>
      </c>
      <c r="E71" s="83">
        <v>0</v>
      </c>
      <c r="F71" s="83">
        <v>0</v>
      </c>
      <c r="G71" s="83">
        <v>0</v>
      </c>
      <c r="H71" s="83">
        <v>0</v>
      </c>
      <c r="I71" s="83">
        <v>0</v>
      </c>
      <c r="J71" s="83">
        <v>0</v>
      </c>
      <c r="K71" s="83">
        <v>0</v>
      </c>
      <c r="L71" s="83">
        <v>0</v>
      </c>
      <c r="M71" s="83">
        <v>0</v>
      </c>
      <c r="N71" s="83">
        <v>265.64</v>
      </c>
      <c r="O71" s="99"/>
      <c r="P71" s="99"/>
      <c r="Q71" s="99"/>
      <c r="R71" s="99"/>
      <c r="S71" s="99"/>
      <c r="T71" s="99"/>
      <c r="U71" s="99"/>
      <c r="V71" s="99"/>
      <c r="W71" s="99"/>
      <c r="X71" s="99"/>
    </row>
    <row r="72" spans="1:24" s="73" customFormat="1" ht="11.1" customHeight="1">
      <c r="A72" s="22">
        <f>IF(B72&lt;&gt;"",COUNTA($B$19:B72),"")</f>
        <v>53</v>
      </c>
      <c r="B72" s="81" t="s">
        <v>171</v>
      </c>
      <c r="C72" s="83">
        <v>295.75</v>
      </c>
      <c r="D72" s="83">
        <v>0</v>
      </c>
      <c r="E72" s="83">
        <v>0</v>
      </c>
      <c r="F72" s="83">
        <v>0</v>
      </c>
      <c r="G72" s="83">
        <v>0</v>
      </c>
      <c r="H72" s="83">
        <v>0</v>
      </c>
      <c r="I72" s="83">
        <v>0</v>
      </c>
      <c r="J72" s="83">
        <v>0</v>
      </c>
      <c r="K72" s="83">
        <v>0</v>
      </c>
      <c r="L72" s="83">
        <v>0</v>
      </c>
      <c r="M72" s="83">
        <v>0</v>
      </c>
      <c r="N72" s="83">
        <v>295.75</v>
      </c>
      <c r="O72" s="99"/>
      <c r="P72" s="99"/>
      <c r="Q72" s="99"/>
      <c r="R72" s="99"/>
      <c r="S72" s="99"/>
      <c r="T72" s="99"/>
      <c r="U72" s="99"/>
      <c r="V72" s="99"/>
      <c r="W72" s="99"/>
      <c r="X72" s="99"/>
    </row>
    <row r="73" spans="1:24" s="73" customFormat="1" ht="11.1" customHeight="1">
      <c r="A73" s="22">
        <f>IF(B73&lt;&gt;"",COUNTA($B$19:B73),"")</f>
        <v>54</v>
      </c>
      <c r="B73" s="81" t="s">
        <v>172</v>
      </c>
      <c r="C73" s="83">
        <v>122.78</v>
      </c>
      <c r="D73" s="83">
        <v>0</v>
      </c>
      <c r="E73" s="83">
        <v>0</v>
      </c>
      <c r="F73" s="83">
        <v>0</v>
      </c>
      <c r="G73" s="83">
        <v>0</v>
      </c>
      <c r="H73" s="83">
        <v>0</v>
      </c>
      <c r="I73" s="83">
        <v>0</v>
      </c>
      <c r="J73" s="83">
        <v>0</v>
      </c>
      <c r="K73" s="83">
        <v>0</v>
      </c>
      <c r="L73" s="83">
        <v>0</v>
      </c>
      <c r="M73" s="83">
        <v>0</v>
      </c>
      <c r="N73" s="83">
        <v>122.78</v>
      </c>
      <c r="O73" s="99"/>
      <c r="P73" s="99"/>
      <c r="Q73" s="99"/>
      <c r="R73" s="99"/>
      <c r="S73" s="99"/>
      <c r="T73" s="99"/>
      <c r="U73" s="99"/>
      <c r="V73" s="99"/>
      <c r="W73" s="99"/>
      <c r="X73" s="99"/>
    </row>
    <row r="74" spans="1:24" s="73" customFormat="1" ht="11.1" customHeight="1">
      <c r="A74" s="22">
        <f>IF(B74&lt;&gt;"",COUNTA($B$19:B74),"")</f>
        <v>55</v>
      </c>
      <c r="B74" s="81" t="s">
        <v>61</v>
      </c>
      <c r="C74" s="83">
        <v>687.45</v>
      </c>
      <c r="D74" s="83">
        <v>0</v>
      </c>
      <c r="E74" s="83">
        <v>0</v>
      </c>
      <c r="F74" s="83">
        <v>0</v>
      </c>
      <c r="G74" s="83">
        <v>0</v>
      </c>
      <c r="H74" s="83">
        <v>0</v>
      </c>
      <c r="I74" s="83">
        <v>0</v>
      </c>
      <c r="J74" s="83">
        <v>0</v>
      </c>
      <c r="K74" s="83">
        <v>0</v>
      </c>
      <c r="L74" s="83">
        <v>0</v>
      </c>
      <c r="M74" s="83">
        <v>0</v>
      </c>
      <c r="N74" s="83">
        <v>687.45</v>
      </c>
      <c r="O74" s="99"/>
      <c r="P74" s="99"/>
      <c r="Q74" s="99"/>
      <c r="R74" s="99"/>
      <c r="S74" s="99"/>
      <c r="T74" s="99"/>
      <c r="U74" s="99"/>
      <c r="V74" s="99"/>
      <c r="W74" s="99"/>
      <c r="X74" s="99"/>
    </row>
    <row r="75" spans="1:24" s="73" customFormat="1" ht="21.6" customHeight="1">
      <c r="A75" s="22">
        <f>IF(B75&lt;&gt;"",COUNTA($B$19:B75),"")</f>
        <v>56</v>
      </c>
      <c r="B75" s="84" t="s">
        <v>156</v>
      </c>
      <c r="C75" s="83">
        <v>403.79</v>
      </c>
      <c r="D75" s="83">
        <v>0</v>
      </c>
      <c r="E75" s="83">
        <v>0</v>
      </c>
      <c r="F75" s="83">
        <v>0</v>
      </c>
      <c r="G75" s="83">
        <v>0</v>
      </c>
      <c r="H75" s="83">
        <v>0</v>
      </c>
      <c r="I75" s="83">
        <v>0</v>
      </c>
      <c r="J75" s="83">
        <v>0</v>
      </c>
      <c r="K75" s="83">
        <v>0</v>
      </c>
      <c r="L75" s="83">
        <v>0</v>
      </c>
      <c r="M75" s="83">
        <v>0</v>
      </c>
      <c r="N75" s="83">
        <v>403.79</v>
      </c>
      <c r="O75" s="99"/>
      <c r="P75" s="99"/>
      <c r="Q75" s="99"/>
      <c r="R75" s="99"/>
      <c r="S75" s="99"/>
      <c r="T75" s="99"/>
      <c r="U75" s="99"/>
      <c r="V75" s="99"/>
      <c r="W75" s="99"/>
      <c r="X75" s="99"/>
    </row>
    <row r="76" spans="1:24" s="73" customFormat="1" ht="21.6" customHeight="1">
      <c r="A76" s="22">
        <f>IF(B76&lt;&gt;"",COUNTA($B$19:B76),"")</f>
        <v>57</v>
      </c>
      <c r="B76" s="84" t="s">
        <v>157</v>
      </c>
      <c r="C76" s="83">
        <v>551.55999999999995</v>
      </c>
      <c r="D76" s="83">
        <v>13.47</v>
      </c>
      <c r="E76" s="83">
        <v>0.66</v>
      </c>
      <c r="F76" s="83">
        <v>3.24</v>
      </c>
      <c r="G76" s="83">
        <v>47.2</v>
      </c>
      <c r="H76" s="83">
        <v>473.56</v>
      </c>
      <c r="I76" s="83">
        <v>253.46</v>
      </c>
      <c r="J76" s="83">
        <v>220.1</v>
      </c>
      <c r="K76" s="83">
        <v>0.69</v>
      </c>
      <c r="L76" s="83">
        <v>9.7899999999999991</v>
      </c>
      <c r="M76" s="83">
        <v>2.94</v>
      </c>
      <c r="N76" s="83">
        <v>0</v>
      </c>
      <c r="O76" s="99"/>
      <c r="P76" s="99"/>
      <c r="Q76" s="99"/>
      <c r="R76" s="99"/>
      <c r="S76" s="99"/>
      <c r="T76" s="99"/>
      <c r="U76" s="99"/>
      <c r="V76" s="99"/>
      <c r="W76" s="99"/>
      <c r="X76" s="99"/>
    </row>
    <row r="77" spans="1:24" s="73" customFormat="1" ht="21.6" customHeight="1">
      <c r="A77" s="22">
        <f>IF(B77&lt;&gt;"",COUNTA($B$19:B77),"")</f>
        <v>58</v>
      </c>
      <c r="B77" s="84" t="s">
        <v>158</v>
      </c>
      <c r="C77" s="83">
        <v>120.95</v>
      </c>
      <c r="D77" s="83">
        <v>1.71</v>
      </c>
      <c r="E77" s="83">
        <v>0</v>
      </c>
      <c r="F77" s="83">
        <v>0.66</v>
      </c>
      <c r="G77" s="83">
        <v>1.84</v>
      </c>
      <c r="H77" s="83">
        <v>115.31</v>
      </c>
      <c r="I77" s="83">
        <v>114.27</v>
      </c>
      <c r="J77" s="83">
        <v>1.05</v>
      </c>
      <c r="K77" s="83">
        <v>0.08</v>
      </c>
      <c r="L77" s="83">
        <v>0.36</v>
      </c>
      <c r="M77" s="83">
        <v>0.99</v>
      </c>
      <c r="N77" s="83">
        <v>0</v>
      </c>
      <c r="O77" s="99"/>
      <c r="P77" s="99"/>
      <c r="Q77" s="99"/>
      <c r="R77" s="99"/>
      <c r="S77" s="99"/>
      <c r="T77" s="99"/>
      <c r="U77" s="99"/>
      <c r="V77" s="99"/>
      <c r="W77" s="99"/>
      <c r="X77" s="99"/>
    </row>
    <row r="78" spans="1:24" s="73" customFormat="1" ht="11.1" customHeight="1">
      <c r="A78" s="22">
        <f>IF(B78&lt;&gt;"",COUNTA($B$19:B78),"")</f>
        <v>59</v>
      </c>
      <c r="B78" s="81" t="s">
        <v>159</v>
      </c>
      <c r="C78" s="83">
        <v>196.46</v>
      </c>
      <c r="D78" s="83">
        <v>1.1100000000000001</v>
      </c>
      <c r="E78" s="83">
        <v>24.04</v>
      </c>
      <c r="F78" s="83">
        <v>2.89</v>
      </c>
      <c r="G78" s="83">
        <v>5.37</v>
      </c>
      <c r="H78" s="83">
        <v>1.8</v>
      </c>
      <c r="I78" s="83">
        <v>0.02</v>
      </c>
      <c r="J78" s="83">
        <v>1.79</v>
      </c>
      <c r="K78" s="83">
        <v>2.62</v>
      </c>
      <c r="L78" s="83">
        <v>34.21</v>
      </c>
      <c r="M78" s="83">
        <v>124.42</v>
      </c>
      <c r="N78" s="83">
        <v>0</v>
      </c>
      <c r="O78" s="99"/>
      <c r="P78" s="99"/>
      <c r="Q78" s="99"/>
      <c r="R78" s="99"/>
      <c r="S78" s="99"/>
      <c r="T78" s="99"/>
      <c r="U78" s="99"/>
      <c r="V78" s="99"/>
      <c r="W78" s="99"/>
      <c r="X78" s="99"/>
    </row>
    <row r="79" spans="1:24" s="73" customFormat="1" ht="11.1" customHeight="1">
      <c r="A79" s="22">
        <f>IF(B79&lt;&gt;"",COUNTA($B$19:B79),"")</f>
        <v>60</v>
      </c>
      <c r="B79" s="81" t="s">
        <v>160</v>
      </c>
      <c r="C79" s="83">
        <v>1257</v>
      </c>
      <c r="D79" s="83">
        <v>172.65</v>
      </c>
      <c r="E79" s="83">
        <v>20.67</v>
      </c>
      <c r="F79" s="83">
        <v>48.09</v>
      </c>
      <c r="G79" s="83">
        <v>2.57</v>
      </c>
      <c r="H79" s="83">
        <v>318.73</v>
      </c>
      <c r="I79" s="83">
        <v>140.29</v>
      </c>
      <c r="J79" s="83">
        <v>178.44</v>
      </c>
      <c r="K79" s="83">
        <v>3</v>
      </c>
      <c r="L79" s="83">
        <v>26.74</v>
      </c>
      <c r="M79" s="83">
        <v>52.9</v>
      </c>
      <c r="N79" s="83">
        <v>611.66</v>
      </c>
      <c r="O79" s="99"/>
      <c r="P79" s="99"/>
      <c r="Q79" s="99"/>
      <c r="R79" s="99"/>
      <c r="S79" s="99"/>
      <c r="T79" s="99"/>
      <c r="U79" s="99"/>
      <c r="V79" s="99"/>
      <c r="W79" s="99"/>
      <c r="X79" s="99"/>
    </row>
    <row r="80" spans="1:24" s="73" customFormat="1" ht="11.1" customHeight="1">
      <c r="A80" s="22">
        <f>IF(B80&lt;&gt;"",COUNTA($B$19:B80),"")</f>
        <v>61</v>
      </c>
      <c r="B80" s="81" t="s">
        <v>146</v>
      </c>
      <c r="C80" s="83">
        <v>833.65</v>
      </c>
      <c r="D80" s="83">
        <v>62.26</v>
      </c>
      <c r="E80" s="83">
        <v>0.86</v>
      </c>
      <c r="F80" s="83">
        <v>40.74</v>
      </c>
      <c r="G80" s="83">
        <v>0.02</v>
      </c>
      <c r="H80" s="83">
        <v>155.28</v>
      </c>
      <c r="I80" s="83">
        <v>0</v>
      </c>
      <c r="J80" s="83">
        <v>155.28</v>
      </c>
      <c r="K80" s="83">
        <v>1.06</v>
      </c>
      <c r="L80" s="83">
        <v>3.65</v>
      </c>
      <c r="M80" s="83">
        <v>0.23</v>
      </c>
      <c r="N80" s="83">
        <v>569.54999999999995</v>
      </c>
      <c r="O80" s="99"/>
      <c r="P80" s="99"/>
      <c r="Q80" s="99"/>
      <c r="R80" s="99"/>
      <c r="S80" s="99"/>
      <c r="T80" s="99"/>
      <c r="U80" s="99"/>
      <c r="V80" s="99"/>
      <c r="W80" s="99"/>
      <c r="X80" s="99"/>
    </row>
    <row r="81" spans="1:24" s="73" customFormat="1" ht="20.100000000000001" customHeight="1">
      <c r="A81" s="23">
        <f>IF(B81&lt;&gt;"",COUNTA($B$19:B81),"")</f>
        <v>62</v>
      </c>
      <c r="B81" s="85" t="s">
        <v>161</v>
      </c>
      <c r="C81" s="87">
        <v>3156.84</v>
      </c>
      <c r="D81" s="87">
        <v>126.68</v>
      </c>
      <c r="E81" s="87">
        <v>44.51</v>
      </c>
      <c r="F81" s="87">
        <v>14.15</v>
      </c>
      <c r="G81" s="87">
        <v>56.96</v>
      </c>
      <c r="H81" s="87">
        <v>754.12</v>
      </c>
      <c r="I81" s="87">
        <v>508.03</v>
      </c>
      <c r="J81" s="87">
        <v>246.09</v>
      </c>
      <c r="K81" s="87">
        <v>5.34</v>
      </c>
      <c r="L81" s="87">
        <v>67.44</v>
      </c>
      <c r="M81" s="87">
        <v>181.03</v>
      </c>
      <c r="N81" s="87">
        <v>1906.63</v>
      </c>
      <c r="O81" s="99"/>
      <c r="P81" s="99"/>
      <c r="Q81" s="99"/>
      <c r="R81" s="99"/>
      <c r="S81" s="99"/>
      <c r="T81" s="99"/>
      <c r="U81" s="99"/>
      <c r="V81" s="99"/>
      <c r="W81" s="99"/>
      <c r="X81" s="99"/>
    </row>
    <row r="82" spans="1:24" s="101" customFormat="1" ht="11.1" customHeight="1">
      <c r="A82" s="22">
        <f>IF(B82&lt;&gt;"",COUNTA($B$19:B82),"")</f>
        <v>63</v>
      </c>
      <c r="B82" s="81" t="s">
        <v>162</v>
      </c>
      <c r="C82" s="83">
        <v>261.32</v>
      </c>
      <c r="D82" s="83">
        <v>9.0299999999999994</v>
      </c>
      <c r="E82" s="83">
        <v>8.82</v>
      </c>
      <c r="F82" s="83">
        <v>16.62</v>
      </c>
      <c r="G82" s="83">
        <v>0.12</v>
      </c>
      <c r="H82" s="83">
        <v>11.09</v>
      </c>
      <c r="I82" s="83">
        <v>0</v>
      </c>
      <c r="J82" s="83">
        <v>11.09</v>
      </c>
      <c r="K82" s="83">
        <v>0.49</v>
      </c>
      <c r="L82" s="83">
        <v>42.94</v>
      </c>
      <c r="M82" s="83">
        <v>38.32</v>
      </c>
      <c r="N82" s="83">
        <v>133.88</v>
      </c>
      <c r="O82" s="100"/>
      <c r="P82" s="100"/>
      <c r="Q82" s="100"/>
      <c r="R82" s="100"/>
      <c r="S82" s="100"/>
      <c r="T82" s="100"/>
      <c r="U82" s="100"/>
      <c r="V82" s="100"/>
      <c r="W82" s="100"/>
      <c r="X82" s="100"/>
    </row>
    <row r="83" spans="1:24"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row>
    <row r="84" spans="1:24" s="101" customFormat="1" ht="11.1" customHeight="1">
      <c r="A84" s="22">
        <f>IF(B84&lt;&gt;"",COUNTA($B$19:B84),"")</f>
        <v>65</v>
      </c>
      <c r="B84" s="81" t="s">
        <v>164</v>
      </c>
      <c r="C84" s="83">
        <v>90.55</v>
      </c>
      <c r="D84" s="83">
        <v>15.06</v>
      </c>
      <c r="E84" s="83">
        <v>2.13</v>
      </c>
      <c r="F84" s="83">
        <v>9.4</v>
      </c>
      <c r="G84" s="83">
        <v>0.11</v>
      </c>
      <c r="H84" s="83">
        <v>0.13</v>
      </c>
      <c r="I84" s="83">
        <v>0</v>
      </c>
      <c r="J84" s="83">
        <v>0.13</v>
      </c>
      <c r="K84" s="83">
        <v>0.17</v>
      </c>
      <c r="L84" s="83">
        <v>34.56</v>
      </c>
      <c r="M84" s="83">
        <v>27.53</v>
      </c>
      <c r="N84" s="83">
        <v>1.47</v>
      </c>
      <c r="O84" s="100"/>
      <c r="P84" s="100"/>
      <c r="Q84" s="100"/>
      <c r="R84" s="100"/>
      <c r="S84" s="100"/>
      <c r="T84" s="100"/>
      <c r="U84" s="100"/>
      <c r="V84" s="100"/>
      <c r="W84" s="100"/>
      <c r="X84" s="100"/>
    </row>
    <row r="85" spans="1:24" s="101" customFormat="1" ht="11.1" customHeight="1">
      <c r="A85" s="22">
        <f>IF(B85&lt;&gt;"",COUNTA($B$19:B85),"")</f>
        <v>66</v>
      </c>
      <c r="B85" s="81" t="s">
        <v>146</v>
      </c>
      <c r="C85" s="83">
        <v>3.9</v>
      </c>
      <c r="D85" s="83">
        <v>0</v>
      </c>
      <c r="E85" s="83">
        <v>1.65</v>
      </c>
      <c r="F85" s="83">
        <v>0.97</v>
      </c>
      <c r="G85" s="83">
        <v>0</v>
      </c>
      <c r="H85" s="83">
        <v>0.01</v>
      </c>
      <c r="I85" s="83">
        <v>0</v>
      </c>
      <c r="J85" s="83">
        <v>0.01</v>
      </c>
      <c r="K85" s="83">
        <v>0.06</v>
      </c>
      <c r="L85" s="83">
        <v>1.21</v>
      </c>
      <c r="M85" s="83">
        <v>0</v>
      </c>
      <c r="N85" s="83">
        <v>0</v>
      </c>
      <c r="O85" s="100"/>
      <c r="P85" s="100"/>
      <c r="Q85" s="100"/>
      <c r="R85" s="100"/>
      <c r="S85" s="100"/>
      <c r="T85" s="100"/>
      <c r="U85" s="100"/>
      <c r="V85" s="100"/>
      <c r="W85" s="100"/>
      <c r="X85" s="100"/>
    </row>
    <row r="86" spans="1:24" s="73" customFormat="1" ht="20.100000000000001" customHeight="1">
      <c r="A86" s="23">
        <f>IF(B86&lt;&gt;"",COUNTA($B$19:B86),"")</f>
        <v>67</v>
      </c>
      <c r="B86" s="85" t="s">
        <v>165</v>
      </c>
      <c r="C86" s="87">
        <v>347.97</v>
      </c>
      <c r="D86" s="87">
        <v>24.09</v>
      </c>
      <c r="E86" s="87">
        <v>9.3000000000000007</v>
      </c>
      <c r="F86" s="87">
        <v>25.05</v>
      </c>
      <c r="G86" s="87">
        <v>0.23</v>
      </c>
      <c r="H86" s="87">
        <v>11.21</v>
      </c>
      <c r="I86" s="87">
        <v>0</v>
      </c>
      <c r="J86" s="87">
        <v>11.21</v>
      </c>
      <c r="K86" s="87">
        <v>0.6</v>
      </c>
      <c r="L86" s="87">
        <v>76.290000000000006</v>
      </c>
      <c r="M86" s="87">
        <v>65.84</v>
      </c>
      <c r="N86" s="87">
        <v>135.36000000000001</v>
      </c>
      <c r="O86" s="99"/>
      <c r="P86" s="99"/>
      <c r="Q86" s="99"/>
      <c r="R86" s="99"/>
      <c r="S86" s="99"/>
      <c r="T86" s="99"/>
      <c r="U86" s="99"/>
      <c r="V86" s="99"/>
      <c r="W86" s="99"/>
      <c r="X86" s="99"/>
    </row>
    <row r="87" spans="1:24" s="73" customFormat="1" ht="20.100000000000001" customHeight="1">
      <c r="A87" s="23">
        <f>IF(B87&lt;&gt;"",COUNTA($B$19:B87),"")</f>
        <v>68</v>
      </c>
      <c r="B87" s="85" t="s">
        <v>166</v>
      </c>
      <c r="C87" s="87">
        <v>3504.81</v>
      </c>
      <c r="D87" s="87">
        <v>150.77000000000001</v>
      </c>
      <c r="E87" s="87">
        <v>53.81</v>
      </c>
      <c r="F87" s="87">
        <v>39.19</v>
      </c>
      <c r="G87" s="87">
        <v>57.19</v>
      </c>
      <c r="H87" s="87">
        <v>765.33</v>
      </c>
      <c r="I87" s="87">
        <v>508.03</v>
      </c>
      <c r="J87" s="87">
        <v>257.3</v>
      </c>
      <c r="K87" s="87">
        <v>5.94</v>
      </c>
      <c r="L87" s="87">
        <v>143.72999999999999</v>
      </c>
      <c r="M87" s="87">
        <v>246.87</v>
      </c>
      <c r="N87" s="87">
        <v>2041.98</v>
      </c>
      <c r="O87" s="99"/>
      <c r="P87" s="99"/>
      <c r="Q87" s="99"/>
      <c r="R87" s="99"/>
      <c r="S87" s="99"/>
      <c r="T87" s="99"/>
      <c r="U87" s="99"/>
      <c r="V87" s="99"/>
      <c r="W87" s="99"/>
      <c r="X87" s="99"/>
    </row>
    <row r="88" spans="1:24" s="73" customFormat="1" ht="20.100000000000001" customHeight="1">
      <c r="A88" s="23">
        <f>IF(B88&lt;&gt;"",COUNTA($B$19:B88),"")</f>
        <v>69</v>
      </c>
      <c r="B88" s="85" t="s">
        <v>167</v>
      </c>
      <c r="C88" s="87">
        <v>241.85</v>
      </c>
      <c r="D88" s="87">
        <v>-346.6</v>
      </c>
      <c r="E88" s="87">
        <v>-132.59</v>
      </c>
      <c r="F88" s="87">
        <v>-191.73</v>
      </c>
      <c r="G88" s="87">
        <v>-63.65</v>
      </c>
      <c r="H88" s="87">
        <v>-629.54</v>
      </c>
      <c r="I88" s="87">
        <v>-224.24</v>
      </c>
      <c r="J88" s="87">
        <v>-405.3</v>
      </c>
      <c r="K88" s="87">
        <v>-78.09</v>
      </c>
      <c r="L88" s="87">
        <v>-237.6</v>
      </c>
      <c r="M88" s="87">
        <v>-89.05</v>
      </c>
      <c r="N88" s="87">
        <v>2010.69</v>
      </c>
      <c r="O88" s="99"/>
      <c r="P88" s="99"/>
      <c r="Q88" s="99"/>
      <c r="R88" s="99"/>
      <c r="S88" s="99"/>
      <c r="T88" s="99"/>
      <c r="U88" s="99"/>
      <c r="V88" s="99"/>
      <c r="W88" s="99"/>
      <c r="X88" s="99"/>
    </row>
    <row r="89" spans="1:24" s="101" customFormat="1" ht="24.95" customHeight="1">
      <c r="A89" s="22">
        <f>IF(B89&lt;&gt;"",COUNTA($B$19:B89),"")</f>
        <v>70</v>
      </c>
      <c r="B89" s="88" t="s">
        <v>168</v>
      </c>
      <c r="C89" s="90">
        <v>391.49</v>
      </c>
      <c r="D89" s="90">
        <v>-325.36</v>
      </c>
      <c r="E89" s="90">
        <v>-113.51</v>
      </c>
      <c r="F89" s="90">
        <v>-168.77</v>
      </c>
      <c r="G89" s="90">
        <v>-62.43</v>
      </c>
      <c r="H89" s="90">
        <v>-622.55999999999995</v>
      </c>
      <c r="I89" s="90">
        <v>-224.23</v>
      </c>
      <c r="J89" s="90">
        <v>-398.32</v>
      </c>
      <c r="K89" s="90">
        <v>-49.06</v>
      </c>
      <c r="L89" s="90">
        <v>-132.55000000000001</v>
      </c>
      <c r="M89" s="90">
        <v>-11.5</v>
      </c>
      <c r="N89" s="90">
        <v>1877.22</v>
      </c>
      <c r="O89" s="100"/>
      <c r="P89" s="100"/>
      <c r="Q89" s="100"/>
      <c r="R89" s="100"/>
      <c r="S89" s="100"/>
      <c r="T89" s="100"/>
      <c r="U89" s="100"/>
      <c r="V89" s="100"/>
      <c r="W89" s="100"/>
      <c r="X89" s="100"/>
    </row>
    <row r="90" spans="1:24" s="101" customFormat="1" ht="18" customHeight="1">
      <c r="A90" s="22">
        <f>IF(B90&lt;&gt;"",COUNTA($B$19:B90),"")</f>
        <v>71</v>
      </c>
      <c r="B90" s="81" t="s">
        <v>169</v>
      </c>
      <c r="C90" s="83">
        <v>100.74</v>
      </c>
      <c r="D90" s="83">
        <v>9.76</v>
      </c>
      <c r="E90" s="83">
        <v>2.78</v>
      </c>
      <c r="F90" s="83">
        <v>1.32</v>
      </c>
      <c r="G90" s="83">
        <v>0</v>
      </c>
      <c r="H90" s="83">
        <v>0.56000000000000005</v>
      </c>
      <c r="I90" s="83">
        <v>0</v>
      </c>
      <c r="J90" s="83">
        <v>0.56000000000000005</v>
      </c>
      <c r="K90" s="83">
        <v>0</v>
      </c>
      <c r="L90" s="83">
        <v>1.26</v>
      </c>
      <c r="M90" s="83">
        <v>0.17</v>
      </c>
      <c r="N90" s="83">
        <v>84.89</v>
      </c>
      <c r="O90" s="100"/>
      <c r="P90" s="100"/>
      <c r="Q90" s="100"/>
      <c r="R90" s="100"/>
      <c r="S90" s="100"/>
      <c r="T90" s="100"/>
      <c r="U90" s="100"/>
      <c r="V90" s="100"/>
      <c r="W90" s="100"/>
      <c r="X90" s="100"/>
    </row>
    <row r="91" spans="1:24" ht="11.1" customHeight="1">
      <c r="A91" s="22">
        <f>IF(B91&lt;&gt;"",COUNTA($B$19:B91),"")</f>
        <v>72</v>
      </c>
      <c r="B91" s="81" t="s">
        <v>170</v>
      </c>
      <c r="C91" s="83">
        <v>96.53</v>
      </c>
      <c r="D91" s="83">
        <v>8.8800000000000008</v>
      </c>
      <c r="E91" s="83">
        <v>0.81</v>
      </c>
      <c r="F91" s="83">
        <v>2.52</v>
      </c>
      <c r="G91" s="83">
        <v>0.02</v>
      </c>
      <c r="H91" s="83">
        <v>0.82</v>
      </c>
      <c r="I91" s="83">
        <v>0</v>
      </c>
      <c r="J91" s="83">
        <v>0.82</v>
      </c>
      <c r="K91" s="83">
        <v>0.59</v>
      </c>
      <c r="L91" s="83">
        <v>6.16</v>
      </c>
      <c r="M91" s="83">
        <v>0.87</v>
      </c>
      <c r="N91" s="83">
        <v>75.849999999999994</v>
      </c>
    </row>
  </sheetData>
  <mergeCells count="27">
    <mergeCell ref="A1:B1"/>
    <mergeCell ref="C1:G1"/>
    <mergeCell ref="H1:N1"/>
    <mergeCell ref="C2:G3"/>
    <mergeCell ref="A2:B3"/>
    <mergeCell ref="H2:N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L5:L15"/>
    <mergeCell ref="M5:M15"/>
    <mergeCell ref="N5:N15"/>
    <mergeCell ref="I6:I15"/>
    <mergeCell ref="J6: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X91"/>
  <sheetViews>
    <sheetView zoomScale="140" zoomScaleNormal="140" workbookViewId="0">
      <pane xSplit="2" ySplit="17" topLeftCell="C18" activePane="bottomRight" state="frozen"/>
      <selection activeCell="C11" sqref="C11:H11"/>
      <selection pane="topRight" activeCell="C11" sqref="C11:H11"/>
      <selection pane="bottomLeft" activeCell="C11" sqref="C11:H11"/>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128</v>
      </c>
      <c r="B1" s="228"/>
      <c r="C1" s="219"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D1" s="219"/>
      <c r="E1" s="219"/>
      <c r="F1" s="219"/>
      <c r="G1" s="220"/>
      <c r="H1" s="224" t="str">
        <f>"Auszahlungen und Einzahlungen der Kreisverwaltungen,
Amtsverwaltungen und kreisangehörigen Gemeinden "&amp;Deckblatt!A7&amp;"
nach Produktbereichen"</f>
        <v>Auszahlungen und Einzahlungen der Kreisverwaltungen,
Amtsverwaltungen und kreisangehörigen Gemeinden 2020
nach Produktbereichen</v>
      </c>
      <c r="I1" s="219"/>
      <c r="J1" s="219"/>
      <c r="K1" s="219"/>
      <c r="L1" s="219"/>
      <c r="M1" s="219"/>
      <c r="N1" s="220"/>
    </row>
    <row r="2" spans="1:14" s="76" customFormat="1" ht="15" customHeight="1">
      <c r="A2" s="227" t="s">
        <v>110</v>
      </c>
      <c r="B2" s="228"/>
      <c r="C2" s="219" t="s">
        <v>127</v>
      </c>
      <c r="D2" s="219"/>
      <c r="E2" s="219"/>
      <c r="F2" s="219"/>
      <c r="G2" s="220"/>
      <c r="H2" s="224" t="s">
        <v>127</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4"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4"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row>
    <row r="19" spans="1:24" s="73" customFormat="1" ht="11.1" customHeight="1">
      <c r="A19" s="22">
        <f>IF(B19&lt;&gt;"",COUNTA($B$19:B19),"")</f>
        <v>1</v>
      </c>
      <c r="B19" s="81" t="s">
        <v>142</v>
      </c>
      <c r="C19" s="82">
        <v>175753</v>
      </c>
      <c r="D19" s="82">
        <v>63179</v>
      </c>
      <c r="E19" s="82">
        <v>21812</v>
      </c>
      <c r="F19" s="82">
        <v>7344</v>
      </c>
      <c r="G19" s="82">
        <v>6318</v>
      </c>
      <c r="H19" s="82">
        <v>42331</v>
      </c>
      <c r="I19" s="82">
        <v>8916</v>
      </c>
      <c r="J19" s="82">
        <v>33416</v>
      </c>
      <c r="K19" s="82">
        <v>4404</v>
      </c>
      <c r="L19" s="82">
        <v>21094</v>
      </c>
      <c r="M19" s="82">
        <v>9271</v>
      </c>
      <c r="N19" s="82">
        <v>0</v>
      </c>
      <c r="O19" s="99"/>
      <c r="P19" s="99"/>
      <c r="Q19" s="99"/>
      <c r="R19" s="99"/>
      <c r="S19" s="99"/>
      <c r="T19" s="99"/>
      <c r="U19" s="99"/>
      <c r="V19" s="99"/>
      <c r="W19" s="99"/>
      <c r="X19" s="99"/>
    </row>
    <row r="20" spans="1:24" s="73" customFormat="1" ht="11.1" customHeight="1">
      <c r="A20" s="22">
        <f>IF(B20&lt;&gt;"",COUNTA($B$19:B20),"")</f>
        <v>2</v>
      </c>
      <c r="B20" s="81" t="s">
        <v>143</v>
      </c>
      <c r="C20" s="82">
        <v>82934</v>
      </c>
      <c r="D20" s="82">
        <v>17912</v>
      </c>
      <c r="E20" s="82">
        <v>7998</v>
      </c>
      <c r="F20" s="82">
        <v>24275</v>
      </c>
      <c r="G20" s="82">
        <v>1311</v>
      </c>
      <c r="H20" s="82">
        <v>5748</v>
      </c>
      <c r="I20" s="82">
        <v>1454</v>
      </c>
      <c r="J20" s="82">
        <v>4294</v>
      </c>
      <c r="K20" s="82">
        <v>2775</v>
      </c>
      <c r="L20" s="82">
        <v>14784</v>
      </c>
      <c r="M20" s="82">
        <v>8132</v>
      </c>
      <c r="N20" s="82">
        <v>0</v>
      </c>
      <c r="O20" s="99"/>
      <c r="P20" s="99"/>
      <c r="Q20" s="99"/>
      <c r="R20" s="99"/>
      <c r="S20" s="99"/>
      <c r="T20" s="99"/>
      <c r="U20" s="99"/>
      <c r="V20" s="99"/>
      <c r="W20" s="99"/>
      <c r="X20" s="99"/>
    </row>
    <row r="21" spans="1:24" s="73" customFormat="1" ht="21.6" customHeight="1">
      <c r="A21" s="22">
        <f>IF(B21&lt;&gt;"",COUNTA($B$19:B21),"")</f>
        <v>3</v>
      </c>
      <c r="B21" s="84" t="s">
        <v>959</v>
      </c>
      <c r="C21" s="82">
        <v>135061</v>
      </c>
      <c r="D21" s="82">
        <v>0</v>
      </c>
      <c r="E21" s="82">
        <v>0</v>
      </c>
      <c r="F21" s="82">
        <v>0</v>
      </c>
      <c r="G21" s="82">
        <v>0</v>
      </c>
      <c r="H21" s="82">
        <v>135061</v>
      </c>
      <c r="I21" s="82">
        <v>110313</v>
      </c>
      <c r="J21" s="82">
        <v>24748</v>
      </c>
      <c r="K21" s="82">
        <v>0</v>
      </c>
      <c r="L21" s="82">
        <v>0</v>
      </c>
      <c r="M21" s="82">
        <v>0</v>
      </c>
      <c r="N21" s="82">
        <v>0</v>
      </c>
      <c r="O21" s="99"/>
      <c r="P21" s="99"/>
      <c r="Q21" s="99"/>
      <c r="R21" s="99"/>
      <c r="S21" s="99"/>
      <c r="T21" s="99"/>
      <c r="U21" s="99"/>
      <c r="V21" s="99"/>
      <c r="W21" s="99"/>
      <c r="X21" s="99"/>
    </row>
    <row r="22" spans="1:24" s="73" customFormat="1" ht="11.1" customHeight="1">
      <c r="A22" s="22">
        <f>IF(B22&lt;&gt;"",COUNTA($B$19:B22),"")</f>
        <v>4</v>
      </c>
      <c r="B22" s="81" t="s">
        <v>144</v>
      </c>
      <c r="C22" s="82">
        <v>2880</v>
      </c>
      <c r="D22" s="82">
        <v>6</v>
      </c>
      <c r="E22" s="82">
        <v>0</v>
      </c>
      <c r="F22" s="82">
        <v>4</v>
      </c>
      <c r="G22" s="82">
        <v>0</v>
      </c>
      <c r="H22" s="82">
        <v>2</v>
      </c>
      <c r="I22" s="82">
        <v>0</v>
      </c>
      <c r="J22" s="82">
        <v>2</v>
      </c>
      <c r="K22" s="82">
        <v>0</v>
      </c>
      <c r="L22" s="82">
        <v>0</v>
      </c>
      <c r="M22" s="82">
        <v>4</v>
      </c>
      <c r="N22" s="82">
        <v>2864</v>
      </c>
      <c r="O22" s="99"/>
      <c r="P22" s="99"/>
      <c r="Q22" s="99"/>
      <c r="R22" s="99"/>
      <c r="S22" s="99"/>
      <c r="T22" s="99"/>
      <c r="U22" s="99"/>
      <c r="V22" s="99"/>
      <c r="W22" s="99"/>
      <c r="X22" s="99"/>
    </row>
    <row r="23" spans="1:24" s="73" customFormat="1" ht="11.1" customHeight="1">
      <c r="A23" s="22">
        <f>IF(B23&lt;&gt;"",COUNTA($B$19:B23),"")</f>
        <v>5</v>
      </c>
      <c r="B23" s="81" t="s">
        <v>145</v>
      </c>
      <c r="C23" s="82">
        <v>345911</v>
      </c>
      <c r="D23" s="82">
        <v>32104</v>
      </c>
      <c r="E23" s="82">
        <v>4335</v>
      </c>
      <c r="F23" s="82">
        <v>20159</v>
      </c>
      <c r="G23" s="82">
        <v>1620</v>
      </c>
      <c r="H23" s="82">
        <v>127947</v>
      </c>
      <c r="I23" s="82">
        <v>6734</v>
      </c>
      <c r="J23" s="82">
        <v>121213</v>
      </c>
      <c r="K23" s="82">
        <v>10121</v>
      </c>
      <c r="L23" s="82">
        <v>15126</v>
      </c>
      <c r="M23" s="82">
        <v>8608</v>
      </c>
      <c r="N23" s="82">
        <v>125892</v>
      </c>
      <c r="O23" s="99"/>
      <c r="P23" s="99"/>
      <c r="Q23" s="99"/>
      <c r="R23" s="99"/>
      <c r="S23" s="99"/>
      <c r="T23" s="99"/>
      <c r="U23" s="99"/>
      <c r="V23" s="99"/>
      <c r="W23" s="99"/>
      <c r="X23" s="99"/>
    </row>
    <row r="24" spans="1:24" s="73" customFormat="1" ht="11.1" customHeight="1">
      <c r="A24" s="22">
        <f>IF(B24&lt;&gt;"",COUNTA($B$19:B24),"")</f>
        <v>6</v>
      </c>
      <c r="B24" s="81" t="s">
        <v>146</v>
      </c>
      <c r="C24" s="82">
        <v>213670</v>
      </c>
      <c r="D24" s="82">
        <v>19681</v>
      </c>
      <c r="E24" s="82">
        <v>3120</v>
      </c>
      <c r="F24" s="82">
        <v>8988</v>
      </c>
      <c r="G24" s="82">
        <v>145</v>
      </c>
      <c r="H24" s="82">
        <v>55111</v>
      </c>
      <c r="I24" s="82">
        <v>69</v>
      </c>
      <c r="J24" s="82">
        <v>55042</v>
      </c>
      <c r="K24" s="82">
        <v>260</v>
      </c>
      <c r="L24" s="82">
        <v>2751</v>
      </c>
      <c r="M24" s="82">
        <v>286</v>
      </c>
      <c r="N24" s="82">
        <v>123327</v>
      </c>
      <c r="O24" s="99"/>
      <c r="P24" s="99"/>
      <c r="Q24" s="99"/>
      <c r="R24" s="99"/>
      <c r="S24" s="99"/>
      <c r="T24" s="99"/>
      <c r="U24" s="99"/>
      <c r="V24" s="99"/>
      <c r="W24" s="99"/>
      <c r="X24" s="99"/>
    </row>
    <row r="25" spans="1:24" s="73" customFormat="1" ht="20.100000000000001" customHeight="1">
      <c r="A25" s="23">
        <f>IF(B25&lt;&gt;"",COUNTA($B$19:B25),"")</f>
        <v>7</v>
      </c>
      <c r="B25" s="85" t="s">
        <v>147</v>
      </c>
      <c r="C25" s="86">
        <v>528870</v>
      </c>
      <c r="D25" s="86">
        <v>93520</v>
      </c>
      <c r="E25" s="86">
        <v>31024</v>
      </c>
      <c r="F25" s="86">
        <v>42793</v>
      </c>
      <c r="G25" s="86">
        <v>9104</v>
      </c>
      <c r="H25" s="86">
        <v>255977</v>
      </c>
      <c r="I25" s="86">
        <v>127347</v>
      </c>
      <c r="J25" s="86">
        <v>128630</v>
      </c>
      <c r="K25" s="86">
        <v>17039</v>
      </c>
      <c r="L25" s="86">
        <v>48254</v>
      </c>
      <c r="M25" s="86">
        <v>25729</v>
      </c>
      <c r="N25" s="86">
        <v>5430</v>
      </c>
      <c r="O25" s="99"/>
      <c r="P25" s="99"/>
      <c r="Q25" s="99"/>
      <c r="R25" s="99"/>
      <c r="S25" s="99"/>
      <c r="T25" s="99"/>
      <c r="U25" s="99"/>
      <c r="V25" s="99"/>
      <c r="W25" s="99"/>
      <c r="X25" s="99"/>
    </row>
    <row r="26" spans="1:24" s="73" customFormat="1" ht="21.6" customHeight="1">
      <c r="A26" s="22">
        <f>IF(B26&lt;&gt;"",COUNTA($B$19:B26),"")</f>
        <v>8</v>
      </c>
      <c r="B26" s="84" t="s">
        <v>148</v>
      </c>
      <c r="C26" s="82">
        <v>106207</v>
      </c>
      <c r="D26" s="82">
        <v>21155</v>
      </c>
      <c r="E26" s="82">
        <v>5735</v>
      </c>
      <c r="F26" s="82">
        <v>12382</v>
      </c>
      <c r="G26" s="82">
        <v>1994</v>
      </c>
      <c r="H26" s="82">
        <v>6941</v>
      </c>
      <c r="I26" s="82">
        <v>13</v>
      </c>
      <c r="J26" s="82">
        <v>6929</v>
      </c>
      <c r="K26" s="82">
        <v>2243</v>
      </c>
      <c r="L26" s="82">
        <v>30278</v>
      </c>
      <c r="M26" s="82">
        <v>25479</v>
      </c>
      <c r="N26" s="82">
        <v>0</v>
      </c>
      <c r="O26" s="99"/>
      <c r="P26" s="99"/>
      <c r="Q26" s="99"/>
      <c r="R26" s="99"/>
      <c r="S26" s="99"/>
      <c r="T26" s="99"/>
      <c r="U26" s="99"/>
      <c r="V26" s="99"/>
      <c r="W26" s="99"/>
      <c r="X26" s="99"/>
    </row>
    <row r="27" spans="1:24" s="73" customFormat="1" ht="11.1" customHeight="1">
      <c r="A27" s="22">
        <f>IF(B27&lt;&gt;"",COUNTA($B$19:B27),"")</f>
        <v>9</v>
      </c>
      <c r="B27" s="81" t="s">
        <v>149</v>
      </c>
      <c r="C27" s="82">
        <v>69214</v>
      </c>
      <c r="D27" s="82">
        <v>15134</v>
      </c>
      <c r="E27" s="82">
        <v>915</v>
      </c>
      <c r="F27" s="82">
        <v>11776</v>
      </c>
      <c r="G27" s="82">
        <v>1871</v>
      </c>
      <c r="H27" s="82">
        <v>6205</v>
      </c>
      <c r="I27" s="82">
        <v>5</v>
      </c>
      <c r="J27" s="82">
        <v>6201</v>
      </c>
      <c r="K27" s="82">
        <v>1895</v>
      </c>
      <c r="L27" s="82">
        <v>27210</v>
      </c>
      <c r="M27" s="82">
        <v>4207</v>
      </c>
      <c r="N27" s="82">
        <v>0</v>
      </c>
      <c r="O27" s="99"/>
      <c r="P27" s="99"/>
      <c r="Q27" s="99"/>
      <c r="R27" s="99"/>
      <c r="S27" s="99"/>
      <c r="T27" s="99"/>
      <c r="U27" s="99"/>
      <c r="V27" s="99"/>
      <c r="W27" s="99"/>
      <c r="X27" s="99"/>
    </row>
    <row r="28" spans="1:24" s="73" customFormat="1" ht="11.1" customHeight="1">
      <c r="A28" s="22">
        <f>IF(B28&lt;&gt;"",COUNTA($B$19:B28),"")</f>
        <v>10</v>
      </c>
      <c r="B28" s="81" t="s">
        <v>150</v>
      </c>
      <c r="C28" s="82">
        <v>2</v>
      </c>
      <c r="D28" s="82">
        <v>0</v>
      </c>
      <c r="E28" s="82">
        <v>0</v>
      </c>
      <c r="F28" s="82">
        <v>0</v>
      </c>
      <c r="G28" s="82">
        <v>0</v>
      </c>
      <c r="H28" s="82">
        <v>0</v>
      </c>
      <c r="I28" s="82">
        <v>0</v>
      </c>
      <c r="J28" s="82">
        <v>0</v>
      </c>
      <c r="K28" s="82">
        <v>0</v>
      </c>
      <c r="L28" s="82">
        <v>2</v>
      </c>
      <c r="M28" s="82">
        <v>0</v>
      </c>
      <c r="N28" s="82">
        <v>0</v>
      </c>
      <c r="O28" s="99"/>
      <c r="P28" s="99"/>
      <c r="Q28" s="99"/>
      <c r="R28" s="99"/>
      <c r="S28" s="99"/>
      <c r="T28" s="99"/>
      <c r="U28" s="99"/>
      <c r="V28" s="99"/>
      <c r="W28" s="99"/>
      <c r="X28" s="99"/>
    </row>
    <row r="29" spans="1:24" s="73" customFormat="1" ht="11.1" customHeight="1">
      <c r="A29" s="22">
        <f>IF(B29&lt;&gt;"",COUNTA($B$19:B29),"")</f>
        <v>11</v>
      </c>
      <c r="B29" s="81" t="s">
        <v>151</v>
      </c>
      <c r="C29" s="82">
        <v>2641</v>
      </c>
      <c r="D29" s="82">
        <v>412</v>
      </c>
      <c r="E29" s="82">
        <v>17</v>
      </c>
      <c r="F29" s="82">
        <v>394</v>
      </c>
      <c r="G29" s="82">
        <v>74</v>
      </c>
      <c r="H29" s="82">
        <v>392</v>
      </c>
      <c r="I29" s="82">
        <v>131</v>
      </c>
      <c r="J29" s="82">
        <v>261</v>
      </c>
      <c r="K29" s="82">
        <v>57</v>
      </c>
      <c r="L29" s="82">
        <v>385</v>
      </c>
      <c r="M29" s="82">
        <v>5</v>
      </c>
      <c r="N29" s="82">
        <v>905</v>
      </c>
      <c r="O29" s="99"/>
      <c r="P29" s="99"/>
      <c r="Q29" s="99"/>
      <c r="R29" s="99"/>
      <c r="S29" s="99"/>
      <c r="T29" s="99"/>
      <c r="U29" s="99"/>
      <c r="V29" s="99"/>
      <c r="W29" s="99"/>
      <c r="X29" s="99"/>
    </row>
    <row r="30" spans="1:24" s="73" customFormat="1" ht="11.1" customHeight="1">
      <c r="A30" s="22">
        <f>IF(B30&lt;&gt;"",COUNTA($B$19:B30),"")</f>
        <v>12</v>
      </c>
      <c r="B30" s="81" t="s">
        <v>146</v>
      </c>
      <c r="C30" s="82">
        <v>2841</v>
      </c>
      <c r="D30" s="82">
        <v>3</v>
      </c>
      <c r="E30" s="82">
        <v>473</v>
      </c>
      <c r="F30" s="82">
        <v>0</v>
      </c>
      <c r="G30" s="82">
        <v>0</v>
      </c>
      <c r="H30" s="82">
        <v>238</v>
      </c>
      <c r="I30" s="82">
        <v>0</v>
      </c>
      <c r="J30" s="82">
        <v>238</v>
      </c>
      <c r="K30" s="82">
        <v>242</v>
      </c>
      <c r="L30" s="82">
        <v>1884</v>
      </c>
      <c r="M30" s="82">
        <v>1</v>
      </c>
      <c r="N30" s="82">
        <v>0</v>
      </c>
      <c r="O30" s="99"/>
      <c r="P30" s="99"/>
      <c r="Q30" s="99"/>
      <c r="R30" s="99"/>
      <c r="S30" s="99"/>
      <c r="T30" s="99"/>
      <c r="U30" s="99"/>
      <c r="V30" s="99"/>
      <c r="W30" s="99"/>
      <c r="X30" s="99"/>
    </row>
    <row r="31" spans="1:24" s="73" customFormat="1" ht="20.100000000000001" customHeight="1">
      <c r="A31" s="23">
        <f>IF(B31&lt;&gt;"",COUNTA($B$19:B31),"")</f>
        <v>13</v>
      </c>
      <c r="B31" s="85" t="s">
        <v>152</v>
      </c>
      <c r="C31" s="86">
        <v>106008</v>
      </c>
      <c r="D31" s="86">
        <v>21564</v>
      </c>
      <c r="E31" s="86">
        <v>5279</v>
      </c>
      <c r="F31" s="86">
        <v>12776</v>
      </c>
      <c r="G31" s="86">
        <v>2069</v>
      </c>
      <c r="H31" s="86">
        <v>7094</v>
      </c>
      <c r="I31" s="86">
        <v>143</v>
      </c>
      <c r="J31" s="86">
        <v>6951</v>
      </c>
      <c r="K31" s="86">
        <v>2058</v>
      </c>
      <c r="L31" s="86">
        <v>28781</v>
      </c>
      <c r="M31" s="86">
        <v>25483</v>
      </c>
      <c r="N31" s="86">
        <v>905</v>
      </c>
      <c r="O31" s="99"/>
      <c r="P31" s="99"/>
      <c r="Q31" s="99"/>
      <c r="R31" s="99"/>
      <c r="S31" s="99"/>
      <c r="T31" s="99"/>
      <c r="U31" s="99"/>
      <c r="V31" s="99"/>
      <c r="W31" s="99"/>
      <c r="X31" s="99"/>
    </row>
    <row r="32" spans="1:24" s="73" customFormat="1" ht="20.100000000000001" customHeight="1">
      <c r="A32" s="23">
        <f>IF(B32&lt;&gt;"",COUNTA($B$19:B32),"")</f>
        <v>14</v>
      </c>
      <c r="B32" s="85" t="s">
        <v>153</v>
      </c>
      <c r="C32" s="86">
        <v>634878</v>
      </c>
      <c r="D32" s="86">
        <v>115083</v>
      </c>
      <c r="E32" s="86">
        <v>36302</v>
      </c>
      <c r="F32" s="86">
        <v>55570</v>
      </c>
      <c r="G32" s="86">
        <v>11173</v>
      </c>
      <c r="H32" s="86">
        <v>263072</v>
      </c>
      <c r="I32" s="86">
        <v>127490</v>
      </c>
      <c r="J32" s="86">
        <v>135581</v>
      </c>
      <c r="K32" s="86">
        <v>19097</v>
      </c>
      <c r="L32" s="86">
        <v>77035</v>
      </c>
      <c r="M32" s="86">
        <v>51213</v>
      </c>
      <c r="N32" s="86">
        <v>6334</v>
      </c>
      <c r="O32" s="99"/>
      <c r="P32" s="99"/>
      <c r="Q32" s="99"/>
      <c r="R32" s="99"/>
      <c r="S32" s="99"/>
      <c r="T32" s="99"/>
      <c r="U32" s="99"/>
      <c r="V32" s="99"/>
      <c r="W32" s="99"/>
      <c r="X32" s="99"/>
    </row>
    <row r="33" spans="1:24" s="73" customFormat="1" ht="11.1" customHeight="1">
      <c r="A33" s="22">
        <f>IF(B33&lt;&gt;"",COUNTA($B$19:B33),"")</f>
        <v>15</v>
      </c>
      <c r="B33" s="81" t="s">
        <v>154</v>
      </c>
      <c r="C33" s="82">
        <v>169889</v>
      </c>
      <c r="D33" s="82">
        <v>0</v>
      </c>
      <c r="E33" s="82">
        <v>0</v>
      </c>
      <c r="F33" s="82">
        <v>0</v>
      </c>
      <c r="G33" s="82">
        <v>0</v>
      </c>
      <c r="H33" s="82">
        <v>0</v>
      </c>
      <c r="I33" s="82">
        <v>0</v>
      </c>
      <c r="J33" s="82">
        <v>0</v>
      </c>
      <c r="K33" s="82">
        <v>0</v>
      </c>
      <c r="L33" s="82">
        <v>0</v>
      </c>
      <c r="M33" s="82">
        <v>0</v>
      </c>
      <c r="N33" s="82">
        <v>169889</v>
      </c>
      <c r="O33" s="99"/>
      <c r="P33" s="99"/>
      <c r="Q33" s="99"/>
      <c r="R33" s="99"/>
      <c r="S33" s="99"/>
      <c r="T33" s="99"/>
      <c r="U33" s="99"/>
      <c r="V33" s="99"/>
      <c r="W33" s="99"/>
      <c r="X33" s="99"/>
    </row>
    <row r="34" spans="1:24" s="73" customFormat="1" ht="11.1" customHeight="1">
      <c r="A34" s="22">
        <f>IF(B34&lt;&gt;"",COUNTA($B$19:B34),"")</f>
        <v>16</v>
      </c>
      <c r="B34" s="81" t="s">
        <v>155</v>
      </c>
      <c r="C34" s="82">
        <v>66606</v>
      </c>
      <c r="D34" s="82">
        <v>0</v>
      </c>
      <c r="E34" s="82">
        <v>0</v>
      </c>
      <c r="F34" s="82">
        <v>0</v>
      </c>
      <c r="G34" s="82">
        <v>0</v>
      </c>
      <c r="H34" s="82">
        <v>0</v>
      </c>
      <c r="I34" s="82">
        <v>0</v>
      </c>
      <c r="J34" s="82">
        <v>0</v>
      </c>
      <c r="K34" s="82">
        <v>0</v>
      </c>
      <c r="L34" s="82">
        <v>0</v>
      </c>
      <c r="M34" s="82">
        <v>0</v>
      </c>
      <c r="N34" s="82">
        <v>66606</v>
      </c>
      <c r="O34" s="99"/>
      <c r="P34" s="99"/>
      <c r="Q34" s="99"/>
      <c r="R34" s="99"/>
      <c r="S34" s="99"/>
      <c r="T34" s="99"/>
      <c r="U34" s="99"/>
      <c r="V34" s="99"/>
      <c r="W34" s="99"/>
      <c r="X34" s="99"/>
    </row>
    <row r="35" spans="1:24" s="73" customFormat="1" ht="11.1" customHeight="1">
      <c r="A35" s="22">
        <f>IF(B35&lt;&gt;"",COUNTA($B$19:B35),"")</f>
        <v>17</v>
      </c>
      <c r="B35" s="81" t="s">
        <v>171</v>
      </c>
      <c r="C35" s="82">
        <v>61529</v>
      </c>
      <c r="D35" s="82">
        <v>0</v>
      </c>
      <c r="E35" s="82">
        <v>0</v>
      </c>
      <c r="F35" s="82">
        <v>0</v>
      </c>
      <c r="G35" s="82">
        <v>0</v>
      </c>
      <c r="H35" s="82">
        <v>0</v>
      </c>
      <c r="I35" s="82">
        <v>0</v>
      </c>
      <c r="J35" s="82">
        <v>0</v>
      </c>
      <c r="K35" s="82">
        <v>0</v>
      </c>
      <c r="L35" s="82">
        <v>0</v>
      </c>
      <c r="M35" s="82">
        <v>0</v>
      </c>
      <c r="N35" s="82">
        <v>61529</v>
      </c>
      <c r="O35" s="99"/>
      <c r="P35" s="99"/>
      <c r="Q35" s="99"/>
      <c r="R35" s="99"/>
      <c r="S35" s="99"/>
      <c r="T35" s="99"/>
      <c r="U35" s="99"/>
      <c r="V35" s="99"/>
      <c r="W35" s="99"/>
      <c r="X35" s="99"/>
    </row>
    <row r="36" spans="1:24" s="73" customFormat="1" ht="11.1" customHeight="1">
      <c r="A36" s="22">
        <f>IF(B36&lt;&gt;"",COUNTA($B$19:B36),"")</f>
        <v>18</v>
      </c>
      <c r="B36" s="81" t="s">
        <v>172</v>
      </c>
      <c r="C36" s="82">
        <v>27075</v>
      </c>
      <c r="D36" s="82">
        <v>0</v>
      </c>
      <c r="E36" s="82">
        <v>0</v>
      </c>
      <c r="F36" s="82">
        <v>0</v>
      </c>
      <c r="G36" s="82">
        <v>0</v>
      </c>
      <c r="H36" s="82">
        <v>0</v>
      </c>
      <c r="I36" s="82">
        <v>0</v>
      </c>
      <c r="J36" s="82">
        <v>0</v>
      </c>
      <c r="K36" s="82">
        <v>0</v>
      </c>
      <c r="L36" s="82">
        <v>0</v>
      </c>
      <c r="M36" s="82">
        <v>0</v>
      </c>
      <c r="N36" s="82">
        <v>27075</v>
      </c>
      <c r="O36" s="99"/>
      <c r="P36" s="99"/>
      <c r="Q36" s="99"/>
      <c r="R36" s="99"/>
      <c r="S36" s="99"/>
      <c r="T36" s="99"/>
      <c r="U36" s="99"/>
      <c r="V36" s="99"/>
      <c r="W36" s="99"/>
      <c r="X36" s="99"/>
    </row>
    <row r="37" spans="1:24" s="73" customFormat="1" ht="11.1" customHeight="1">
      <c r="A37" s="22">
        <f>IF(B37&lt;&gt;"",COUNTA($B$19:B37),"")</f>
        <v>19</v>
      </c>
      <c r="B37" s="81" t="s">
        <v>61</v>
      </c>
      <c r="C37" s="82">
        <v>106004</v>
      </c>
      <c r="D37" s="82">
        <v>0</v>
      </c>
      <c r="E37" s="82">
        <v>0</v>
      </c>
      <c r="F37" s="82">
        <v>0</v>
      </c>
      <c r="G37" s="82">
        <v>0</v>
      </c>
      <c r="H37" s="82">
        <v>0</v>
      </c>
      <c r="I37" s="82">
        <v>0</v>
      </c>
      <c r="J37" s="82">
        <v>0</v>
      </c>
      <c r="K37" s="82">
        <v>0</v>
      </c>
      <c r="L37" s="82">
        <v>0</v>
      </c>
      <c r="M37" s="82">
        <v>0</v>
      </c>
      <c r="N37" s="82">
        <v>106004</v>
      </c>
      <c r="O37" s="99"/>
      <c r="P37" s="99"/>
      <c r="Q37" s="99"/>
      <c r="R37" s="99"/>
      <c r="S37" s="99"/>
      <c r="T37" s="99"/>
      <c r="U37" s="99"/>
      <c r="V37" s="99"/>
      <c r="W37" s="99"/>
      <c r="X37" s="99"/>
    </row>
    <row r="38" spans="1:24" s="73" customFormat="1" ht="21.6" customHeight="1">
      <c r="A38" s="22">
        <f>IF(B38&lt;&gt;"",COUNTA($B$19:B38),"")</f>
        <v>20</v>
      </c>
      <c r="B38" s="84" t="s">
        <v>156</v>
      </c>
      <c r="C38" s="82">
        <v>58748</v>
      </c>
      <c r="D38" s="82">
        <v>0</v>
      </c>
      <c r="E38" s="82">
        <v>0</v>
      </c>
      <c r="F38" s="82">
        <v>0</v>
      </c>
      <c r="G38" s="82">
        <v>0</v>
      </c>
      <c r="H38" s="82">
        <v>0</v>
      </c>
      <c r="I38" s="82">
        <v>0</v>
      </c>
      <c r="J38" s="82">
        <v>0</v>
      </c>
      <c r="K38" s="82">
        <v>0</v>
      </c>
      <c r="L38" s="82">
        <v>0</v>
      </c>
      <c r="M38" s="82">
        <v>0</v>
      </c>
      <c r="N38" s="82">
        <v>58748</v>
      </c>
      <c r="O38" s="99"/>
      <c r="P38" s="99"/>
      <c r="Q38" s="99"/>
      <c r="R38" s="99"/>
      <c r="S38" s="99"/>
      <c r="T38" s="99"/>
      <c r="U38" s="99"/>
      <c r="V38" s="99"/>
      <c r="W38" s="99"/>
      <c r="X38" s="99"/>
    </row>
    <row r="39" spans="1:24" s="73" customFormat="1" ht="21.6" customHeight="1">
      <c r="A39" s="22">
        <f>IF(B39&lt;&gt;"",COUNTA($B$19:B39),"")</f>
        <v>21</v>
      </c>
      <c r="B39" s="84" t="s">
        <v>157</v>
      </c>
      <c r="C39" s="82">
        <v>111078</v>
      </c>
      <c r="D39" s="82">
        <v>868</v>
      </c>
      <c r="E39" s="82">
        <v>161</v>
      </c>
      <c r="F39" s="82">
        <v>906</v>
      </c>
      <c r="G39" s="82">
        <v>695</v>
      </c>
      <c r="H39" s="82">
        <v>98454</v>
      </c>
      <c r="I39" s="82">
        <v>50933</v>
      </c>
      <c r="J39" s="82">
        <v>47521</v>
      </c>
      <c r="K39" s="82">
        <v>6094</v>
      </c>
      <c r="L39" s="82">
        <v>3310</v>
      </c>
      <c r="M39" s="82">
        <v>590</v>
      </c>
      <c r="N39" s="82">
        <v>0</v>
      </c>
      <c r="O39" s="99"/>
      <c r="P39" s="99"/>
      <c r="Q39" s="99"/>
      <c r="R39" s="99"/>
      <c r="S39" s="99"/>
      <c r="T39" s="99"/>
      <c r="U39" s="99"/>
      <c r="V39" s="99"/>
      <c r="W39" s="99"/>
      <c r="X39" s="99"/>
    </row>
    <row r="40" spans="1:24" s="73" customFormat="1" ht="21.6" customHeight="1">
      <c r="A40" s="22">
        <f>IF(B40&lt;&gt;"",COUNTA($B$19:B40),"")</f>
        <v>22</v>
      </c>
      <c r="B40" s="84" t="s">
        <v>158</v>
      </c>
      <c r="C40" s="82">
        <v>16718</v>
      </c>
      <c r="D40" s="82">
        <v>253</v>
      </c>
      <c r="E40" s="82">
        <v>0</v>
      </c>
      <c r="F40" s="82">
        <v>248</v>
      </c>
      <c r="G40" s="82">
        <v>114</v>
      </c>
      <c r="H40" s="82">
        <v>15949</v>
      </c>
      <c r="I40" s="82">
        <v>15721</v>
      </c>
      <c r="J40" s="82">
        <v>228</v>
      </c>
      <c r="K40" s="82">
        <v>0</v>
      </c>
      <c r="L40" s="82">
        <v>0</v>
      </c>
      <c r="M40" s="82">
        <v>155</v>
      </c>
      <c r="N40" s="82">
        <v>0</v>
      </c>
      <c r="O40" s="99"/>
      <c r="P40" s="99"/>
      <c r="Q40" s="99"/>
      <c r="R40" s="99"/>
      <c r="S40" s="99"/>
      <c r="T40" s="99"/>
      <c r="U40" s="99"/>
      <c r="V40" s="99"/>
      <c r="W40" s="99"/>
      <c r="X40" s="99"/>
    </row>
    <row r="41" spans="1:24" s="73" customFormat="1" ht="11.1" customHeight="1">
      <c r="A41" s="22">
        <f>IF(B41&lt;&gt;"",COUNTA($B$19:B41),"")</f>
        <v>23</v>
      </c>
      <c r="B41" s="81" t="s">
        <v>159</v>
      </c>
      <c r="C41" s="82">
        <v>25062</v>
      </c>
      <c r="D41" s="82">
        <v>391</v>
      </c>
      <c r="E41" s="82">
        <v>6944</v>
      </c>
      <c r="F41" s="82">
        <v>415</v>
      </c>
      <c r="G41" s="82">
        <v>1085</v>
      </c>
      <c r="H41" s="82">
        <v>679</v>
      </c>
      <c r="I41" s="82">
        <v>15</v>
      </c>
      <c r="J41" s="82">
        <v>664</v>
      </c>
      <c r="K41" s="82">
        <v>1128</v>
      </c>
      <c r="L41" s="82">
        <v>5721</v>
      </c>
      <c r="M41" s="82">
        <v>8701</v>
      </c>
      <c r="N41" s="82">
        <v>0</v>
      </c>
      <c r="O41" s="99"/>
      <c r="P41" s="99"/>
      <c r="Q41" s="99"/>
      <c r="R41" s="99"/>
      <c r="S41" s="99"/>
      <c r="T41" s="99"/>
      <c r="U41" s="99"/>
      <c r="V41" s="99"/>
      <c r="W41" s="99"/>
      <c r="X41" s="99"/>
    </row>
    <row r="42" spans="1:24" s="73" customFormat="1" ht="11.1" customHeight="1">
      <c r="A42" s="22">
        <f>IF(B42&lt;&gt;"",COUNTA($B$19:B42),"")</f>
        <v>24</v>
      </c>
      <c r="B42" s="81" t="s">
        <v>160</v>
      </c>
      <c r="C42" s="82">
        <v>290970</v>
      </c>
      <c r="D42" s="82">
        <v>40143</v>
      </c>
      <c r="E42" s="82">
        <v>8948</v>
      </c>
      <c r="F42" s="82">
        <v>9779</v>
      </c>
      <c r="G42" s="82">
        <v>529</v>
      </c>
      <c r="H42" s="82">
        <v>85911</v>
      </c>
      <c r="I42" s="82">
        <v>27312</v>
      </c>
      <c r="J42" s="82">
        <v>58599</v>
      </c>
      <c r="K42" s="82">
        <v>962</v>
      </c>
      <c r="L42" s="82">
        <v>5649</v>
      </c>
      <c r="M42" s="82">
        <v>11839</v>
      </c>
      <c r="N42" s="82">
        <v>127210</v>
      </c>
      <c r="O42" s="99"/>
      <c r="P42" s="99"/>
      <c r="Q42" s="99"/>
      <c r="R42" s="99"/>
      <c r="S42" s="99"/>
      <c r="T42" s="99"/>
      <c r="U42" s="99"/>
      <c r="V42" s="99"/>
      <c r="W42" s="99"/>
      <c r="X42" s="99"/>
    </row>
    <row r="43" spans="1:24" s="73" customFormat="1" ht="11.1" customHeight="1">
      <c r="A43" s="22">
        <f>IF(B43&lt;&gt;"",COUNTA($B$19:B43),"")</f>
        <v>25</v>
      </c>
      <c r="B43" s="81" t="s">
        <v>146</v>
      </c>
      <c r="C43" s="82">
        <v>213670</v>
      </c>
      <c r="D43" s="82">
        <v>19681</v>
      </c>
      <c r="E43" s="82">
        <v>3120</v>
      </c>
      <c r="F43" s="82">
        <v>8988</v>
      </c>
      <c r="G43" s="82">
        <v>145</v>
      </c>
      <c r="H43" s="82">
        <v>55111</v>
      </c>
      <c r="I43" s="82">
        <v>69</v>
      </c>
      <c r="J43" s="82">
        <v>55042</v>
      </c>
      <c r="K43" s="82">
        <v>260</v>
      </c>
      <c r="L43" s="82">
        <v>2751</v>
      </c>
      <c r="M43" s="82">
        <v>286</v>
      </c>
      <c r="N43" s="82">
        <v>123327</v>
      </c>
      <c r="O43" s="99"/>
      <c r="P43" s="99"/>
      <c r="Q43" s="99"/>
      <c r="R43" s="99"/>
      <c r="S43" s="99"/>
      <c r="T43" s="99"/>
      <c r="U43" s="99"/>
      <c r="V43" s="99"/>
      <c r="W43" s="99"/>
      <c r="X43" s="99"/>
    </row>
    <row r="44" spans="1:24" s="73" customFormat="1" ht="20.100000000000001" customHeight="1">
      <c r="A44" s="23">
        <f>IF(B44&lt;&gt;"",COUNTA($B$19:B44),"")</f>
        <v>26</v>
      </c>
      <c r="B44" s="85" t="s">
        <v>161</v>
      </c>
      <c r="C44" s="86">
        <v>564800</v>
      </c>
      <c r="D44" s="86">
        <v>21974</v>
      </c>
      <c r="E44" s="86">
        <v>12932</v>
      </c>
      <c r="F44" s="86">
        <v>2359</v>
      </c>
      <c r="G44" s="86">
        <v>2278</v>
      </c>
      <c r="H44" s="86">
        <v>145882</v>
      </c>
      <c r="I44" s="86">
        <v>93912</v>
      </c>
      <c r="J44" s="86">
        <v>51969</v>
      </c>
      <c r="K44" s="86">
        <v>7924</v>
      </c>
      <c r="L44" s="86">
        <v>11928</v>
      </c>
      <c r="M44" s="86">
        <v>20999</v>
      </c>
      <c r="N44" s="86">
        <v>338525</v>
      </c>
      <c r="O44" s="99"/>
      <c r="P44" s="99"/>
      <c r="Q44" s="99"/>
      <c r="R44" s="99"/>
      <c r="S44" s="99"/>
      <c r="T44" s="99"/>
      <c r="U44" s="99"/>
      <c r="V44" s="99"/>
      <c r="W44" s="99"/>
      <c r="X44" s="99"/>
    </row>
    <row r="45" spans="1:24" s="101" customFormat="1" ht="11.1" customHeight="1">
      <c r="A45" s="22">
        <f>IF(B45&lt;&gt;"",COUNTA($B$19:B45),"")</f>
        <v>27</v>
      </c>
      <c r="B45" s="81" t="s">
        <v>162</v>
      </c>
      <c r="C45" s="82">
        <v>70472</v>
      </c>
      <c r="D45" s="82">
        <v>3345</v>
      </c>
      <c r="E45" s="82">
        <v>2324</v>
      </c>
      <c r="F45" s="82">
        <v>6767</v>
      </c>
      <c r="G45" s="82">
        <v>170</v>
      </c>
      <c r="H45" s="82">
        <v>3500</v>
      </c>
      <c r="I45" s="82">
        <v>95</v>
      </c>
      <c r="J45" s="82">
        <v>3405</v>
      </c>
      <c r="K45" s="82">
        <v>142</v>
      </c>
      <c r="L45" s="82">
        <v>12211</v>
      </c>
      <c r="M45" s="82">
        <v>12217</v>
      </c>
      <c r="N45" s="82">
        <v>29796</v>
      </c>
      <c r="O45" s="100"/>
      <c r="P45" s="100"/>
      <c r="Q45" s="100"/>
      <c r="R45" s="100"/>
      <c r="S45" s="100"/>
      <c r="T45" s="100"/>
      <c r="U45" s="100"/>
      <c r="V45" s="100"/>
      <c r="W45" s="100"/>
      <c r="X45" s="100"/>
    </row>
    <row r="46" spans="1:24"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row>
    <row r="47" spans="1:24" s="101" customFormat="1" ht="11.1" customHeight="1">
      <c r="A47" s="22">
        <f>IF(B47&lt;&gt;"",COUNTA($B$19:B47),"")</f>
        <v>29</v>
      </c>
      <c r="B47" s="81" t="s">
        <v>164</v>
      </c>
      <c r="C47" s="82">
        <v>27939</v>
      </c>
      <c r="D47" s="82">
        <v>6948</v>
      </c>
      <c r="E47" s="82">
        <v>693</v>
      </c>
      <c r="F47" s="82">
        <v>229</v>
      </c>
      <c r="G47" s="82">
        <v>173</v>
      </c>
      <c r="H47" s="82">
        <v>471</v>
      </c>
      <c r="I47" s="82">
        <v>6</v>
      </c>
      <c r="J47" s="82">
        <v>465</v>
      </c>
      <c r="K47" s="82">
        <v>303</v>
      </c>
      <c r="L47" s="82">
        <v>8230</v>
      </c>
      <c r="M47" s="82">
        <v>10601</v>
      </c>
      <c r="N47" s="82">
        <v>291</v>
      </c>
      <c r="O47" s="100"/>
      <c r="P47" s="100"/>
      <c r="Q47" s="100"/>
      <c r="R47" s="100"/>
      <c r="S47" s="100"/>
      <c r="T47" s="100"/>
      <c r="U47" s="100"/>
      <c r="V47" s="100"/>
      <c r="W47" s="100"/>
      <c r="X47" s="100"/>
    </row>
    <row r="48" spans="1:24" s="101" customFormat="1" ht="11.1" customHeight="1">
      <c r="A48" s="22">
        <f>IF(B48&lt;&gt;"",COUNTA($B$19:B48),"")</f>
        <v>30</v>
      </c>
      <c r="B48" s="81" t="s">
        <v>146</v>
      </c>
      <c r="C48" s="82">
        <v>2841</v>
      </c>
      <c r="D48" s="82">
        <v>3</v>
      </c>
      <c r="E48" s="82">
        <v>473</v>
      </c>
      <c r="F48" s="82">
        <v>0</v>
      </c>
      <c r="G48" s="82">
        <v>0</v>
      </c>
      <c r="H48" s="82">
        <v>238</v>
      </c>
      <c r="I48" s="82">
        <v>0</v>
      </c>
      <c r="J48" s="82">
        <v>238</v>
      </c>
      <c r="K48" s="82">
        <v>242</v>
      </c>
      <c r="L48" s="82">
        <v>1884</v>
      </c>
      <c r="M48" s="82">
        <v>1</v>
      </c>
      <c r="N48" s="82">
        <v>0</v>
      </c>
      <c r="O48" s="100"/>
      <c r="P48" s="100"/>
      <c r="Q48" s="100"/>
      <c r="R48" s="100"/>
      <c r="S48" s="100"/>
      <c r="T48" s="100"/>
      <c r="U48" s="100"/>
      <c r="V48" s="100"/>
      <c r="W48" s="100"/>
      <c r="X48" s="100"/>
    </row>
    <row r="49" spans="1:24" s="73" customFormat="1" ht="20.100000000000001" customHeight="1">
      <c r="A49" s="23">
        <f>IF(B49&lt;&gt;"",COUNTA($B$19:B49),"")</f>
        <v>31</v>
      </c>
      <c r="B49" s="85" t="s">
        <v>165</v>
      </c>
      <c r="C49" s="86">
        <v>95569</v>
      </c>
      <c r="D49" s="86">
        <v>10290</v>
      </c>
      <c r="E49" s="86">
        <v>2544</v>
      </c>
      <c r="F49" s="86">
        <v>6995</v>
      </c>
      <c r="G49" s="86">
        <v>343</v>
      </c>
      <c r="H49" s="86">
        <v>3733</v>
      </c>
      <c r="I49" s="86">
        <v>101</v>
      </c>
      <c r="J49" s="86">
        <v>3632</v>
      </c>
      <c r="K49" s="86">
        <v>203</v>
      </c>
      <c r="L49" s="86">
        <v>18557</v>
      </c>
      <c r="M49" s="86">
        <v>22817</v>
      </c>
      <c r="N49" s="86">
        <v>30087</v>
      </c>
      <c r="O49" s="99"/>
      <c r="P49" s="99"/>
      <c r="Q49" s="99"/>
      <c r="R49" s="99"/>
      <c r="S49" s="99"/>
      <c r="T49" s="99"/>
      <c r="U49" s="99"/>
      <c r="V49" s="99"/>
      <c r="W49" s="99"/>
      <c r="X49" s="99"/>
    </row>
    <row r="50" spans="1:24" s="73" customFormat="1" ht="20.100000000000001" customHeight="1">
      <c r="A50" s="23">
        <f>IF(B50&lt;&gt;"",COUNTA($B$19:B50),"")</f>
        <v>32</v>
      </c>
      <c r="B50" s="85" t="s">
        <v>166</v>
      </c>
      <c r="C50" s="86">
        <v>660369</v>
      </c>
      <c r="D50" s="86">
        <v>32264</v>
      </c>
      <c r="E50" s="86">
        <v>15476</v>
      </c>
      <c r="F50" s="86">
        <v>9354</v>
      </c>
      <c r="G50" s="86">
        <v>2620</v>
      </c>
      <c r="H50" s="86">
        <v>149614</v>
      </c>
      <c r="I50" s="86">
        <v>94013</v>
      </c>
      <c r="J50" s="86">
        <v>55601</v>
      </c>
      <c r="K50" s="86">
        <v>8127</v>
      </c>
      <c r="L50" s="86">
        <v>30485</v>
      </c>
      <c r="M50" s="86">
        <v>43816</v>
      </c>
      <c r="N50" s="86">
        <v>368612</v>
      </c>
      <c r="O50" s="99"/>
      <c r="P50" s="99"/>
      <c r="Q50" s="99"/>
      <c r="R50" s="99"/>
      <c r="S50" s="99"/>
      <c r="T50" s="99"/>
      <c r="U50" s="99"/>
      <c r="V50" s="99"/>
      <c r="W50" s="99"/>
      <c r="X50" s="99"/>
    </row>
    <row r="51" spans="1:24" s="73" customFormat="1" ht="20.100000000000001" customHeight="1">
      <c r="A51" s="23">
        <f>IF(B51&lt;&gt;"",COUNTA($B$19:B51),"")</f>
        <v>33</v>
      </c>
      <c r="B51" s="85" t="s">
        <v>167</v>
      </c>
      <c r="C51" s="86">
        <v>25491</v>
      </c>
      <c r="D51" s="86">
        <v>-82819</v>
      </c>
      <c r="E51" s="86">
        <v>-20826</v>
      </c>
      <c r="F51" s="86">
        <v>-46215</v>
      </c>
      <c r="G51" s="86">
        <v>-8552</v>
      </c>
      <c r="H51" s="86">
        <v>-113458</v>
      </c>
      <c r="I51" s="86">
        <v>-33477</v>
      </c>
      <c r="J51" s="86">
        <v>-79980</v>
      </c>
      <c r="K51" s="86">
        <v>-10970</v>
      </c>
      <c r="L51" s="86">
        <v>-46550</v>
      </c>
      <c r="M51" s="86">
        <v>-7397</v>
      </c>
      <c r="N51" s="86">
        <v>362278</v>
      </c>
      <c r="O51" s="99"/>
      <c r="P51" s="99"/>
      <c r="Q51" s="99"/>
      <c r="R51" s="99"/>
      <c r="S51" s="99"/>
      <c r="T51" s="99"/>
      <c r="U51" s="99"/>
      <c r="V51" s="99"/>
      <c r="W51" s="99"/>
      <c r="X51" s="99"/>
    </row>
    <row r="52" spans="1:24" s="101" customFormat="1" ht="24.95" customHeight="1">
      <c r="A52" s="22">
        <f>IF(B52&lt;&gt;"",COUNTA($B$19:B52),"")</f>
        <v>34</v>
      </c>
      <c r="B52" s="88" t="s">
        <v>168</v>
      </c>
      <c r="C52" s="89">
        <v>35930</v>
      </c>
      <c r="D52" s="89">
        <v>-71546</v>
      </c>
      <c r="E52" s="89">
        <v>-18092</v>
      </c>
      <c r="F52" s="89">
        <v>-40434</v>
      </c>
      <c r="G52" s="89">
        <v>-6827</v>
      </c>
      <c r="H52" s="89">
        <v>-110096</v>
      </c>
      <c r="I52" s="89">
        <v>-33435</v>
      </c>
      <c r="J52" s="89">
        <v>-76661</v>
      </c>
      <c r="K52" s="89">
        <v>-9115</v>
      </c>
      <c r="L52" s="89">
        <v>-36326</v>
      </c>
      <c r="M52" s="89">
        <v>-4731</v>
      </c>
      <c r="N52" s="89">
        <v>333095</v>
      </c>
      <c r="O52" s="100"/>
      <c r="P52" s="100"/>
      <c r="Q52" s="100"/>
      <c r="R52" s="100"/>
      <c r="S52" s="100"/>
      <c r="T52" s="100"/>
      <c r="U52" s="100"/>
      <c r="V52" s="100"/>
      <c r="W52" s="100"/>
      <c r="X52" s="100"/>
    </row>
    <row r="53" spans="1:24" s="101" customFormat="1" ht="18" customHeight="1">
      <c r="A53" s="22">
        <f>IF(B53&lt;&gt;"",COUNTA($B$19:B53),"")</f>
        <v>35</v>
      </c>
      <c r="B53" s="81" t="s">
        <v>169</v>
      </c>
      <c r="C53" s="82">
        <v>17013</v>
      </c>
      <c r="D53" s="82">
        <v>0</v>
      </c>
      <c r="E53" s="82">
        <v>0</v>
      </c>
      <c r="F53" s="82">
        <v>562</v>
      </c>
      <c r="G53" s="82">
        <v>0</v>
      </c>
      <c r="H53" s="82">
        <v>1787</v>
      </c>
      <c r="I53" s="82">
        <v>0</v>
      </c>
      <c r="J53" s="82">
        <v>1787</v>
      </c>
      <c r="K53" s="82">
        <v>0</v>
      </c>
      <c r="L53" s="82">
        <v>0</v>
      </c>
      <c r="M53" s="82">
        <v>0</v>
      </c>
      <c r="N53" s="82">
        <v>14664</v>
      </c>
      <c r="O53" s="100"/>
      <c r="P53" s="100"/>
      <c r="Q53" s="100"/>
      <c r="R53" s="100"/>
      <c r="S53" s="100"/>
      <c r="T53" s="100"/>
      <c r="U53" s="100"/>
      <c r="V53" s="100"/>
      <c r="W53" s="100"/>
      <c r="X53" s="100"/>
    </row>
    <row r="54" spans="1:24" ht="11.1" customHeight="1">
      <c r="A54" s="22">
        <f>IF(B54&lt;&gt;"",COUNTA($B$19:B54),"")</f>
        <v>36</v>
      </c>
      <c r="B54" s="81" t="s">
        <v>170</v>
      </c>
      <c r="C54" s="82">
        <v>21247</v>
      </c>
      <c r="D54" s="82">
        <v>60</v>
      </c>
      <c r="E54" s="82">
        <v>0</v>
      </c>
      <c r="F54" s="82">
        <v>24</v>
      </c>
      <c r="G54" s="82">
        <v>0</v>
      </c>
      <c r="H54" s="82">
        <v>44</v>
      </c>
      <c r="I54" s="82">
        <v>0</v>
      </c>
      <c r="J54" s="82">
        <v>44</v>
      </c>
      <c r="K54" s="82">
        <v>0</v>
      </c>
      <c r="L54" s="82">
        <v>0</v>
      </c>
      <c r="M54" s="82">
        <v>51</v>
      </c>
      <c r="N54" s="82">
        <v>21069</v>
      </c>
    </row>
    <row r="55" spans="1:24"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4" s="73" customFormat="1" ht="11.1" customHeight="1">
      <c r="A56" s="22">
        <f>IF(B56&lt;&gt;"",COUNTA($B$19:B56),"")</f>
        <v>37</v>
      </c>
      <c r="B56" s="81" t="s">
        <v>142</v>
      </c>
      <c r="C56" s="83">
        <v>828.93</v>
      </c>
      <c r="D56" s="83">
        <v>297.98</v>
      </c>
      <c r="E56" s="83">
        <v>102.87</v>
      </c>
      <c r="F56" s="83">
        <v>34.64</v>
      </c>
      <c r="G56" s="83">
        <v>29.8</v>
      </c>
      <c r="H56" s="83">
        <v>199.65</v>
      </c>
      <c r="I56" s="83">
        <v>42.05</v>
      </c>
      <c r="J56" s="83">
        <v>157.6</v>
      </c>
      <c r="K56" s="83">
        <v>20.77</v>
      </c>
      <c r="L56" s="83">
        <v>99.49</v>
      </c>
      <c r="M56" s="83">
        <v>43.73</v>
      </c>
      <c r="N56" s="83">
        <v>0</v>
      </c>
      <c r="O56" s="99"/>
      <c r="P56" s="99"/>
      <c r="Q56" s="99"/>
      <c r="R56" s="99"/>
      <c r="S56" s="99"/>
      <c r="T56" s="99"/>
      <c r="U56" s="99"/>
      <c r="V56" s="99"/>
      <c r="W56" s="99"/>
      <c r="X56" s="99"/>
    </row>
    <row r="57" spans="1:24" s="73" customFormat="1" ht="11.1" customHeight="1">
      <c r="A57" s="22">
        <f>IF(B57&lt;&gt;"",COUNTA($B$19:B57),"")</f>
        <v>38</v>
      </c>
      <c r="B57" s="81" t="s">
        <v>143</v>
      </c>
      <c r="C57" s="83">
        <v>391.16</v>
      </c>
      <c r="D57" s="83">
        <v>84.48</v>
      </c>
      <c r="E57" s="83">
        <v>37.72</v>
      </c>
      <c r="F57" s="83">
        <v>114.49</v>
      </c>
      <c r="G57" s="83">
        <v>6.18</v>
      </c>
      <c r="H57" s="83">
        <v>27.11</v>
      </c>
      <c r="I57" s="83">
        <v>6.86</v>
      </c>
      <c r="J57" s="83">
        <v>20.25</v>
      </c>
      <c r="K57" s="83">
        <v>13.09</v>
      </c>
      <c r="L57" s="83">
        <v>69.73</v>
      </c>
      <c r="M57" s="83">
        <v>38.35</v>
      </c>
      <c r="N57" s="83">
        <v>0</v>
      </c>
      <c r="O57" s="99"/>
      <c r="P57" s="99"/>
      <c r="Q57" s="99"/>
      <c r="R57" s="99"/>
      <c r="S57" s="99"/>
      <c r="T57" s="99"/>
      <c r="U57" s="99"/>
      <c r="V57" s="99"/>
      <c r="W57" s="99"/>
      <c r="X57" s="99"/>
    </row>
    <row r="58" spans="1:24" s="73" customFormat="1" ht="21.6" customHeight="1">
      <c r="A58" s="22">
        <f>IF(B58&lt;&gt;"",COUNTA($B$19:B58),"")</f>
        <v>39</v>
      </c>
      <c r="B58" s="84" t="s">
        <v>959</v>
      </c>
      <c r="C58" s="83">
        <v>637.01</v>
      </c>
      <c r="D58" s="83">
        <v>0</v>
      </c>
      <c r="E58" s="83">
        <v>0</v>
      </c>
      <c r="F58" s="83">
        <v>0</v>
      </c>
      <c r="G58" s="83">
        <v>0</v>
      </c>
      <c r="H58" s="83">
        <v>637.01</v>
      </c>
      <c r="I58" s="83">
        <v>520.29</v>
      </c>
      <c r="J58" s="83">
        <v>116.72</v>
      </c>
      <c r="K58" s="83">
        <v>0</v>
      </c>
      <c r="L58" s="83">
        <v>0</v>
      </c>
      <c r="M58" s="83">
        <v>0</v>
      </c>
      <c r="N58" s="83">
        <v>0</v>
      </c>
      <c r="O58" s="99"/>
      <c r="P58" s="99"/>
      <c r="Q58" s="99"/>
      <c r="R58" s="99"/>
      <c r="S58" s="99"/>
      <c r="T58" s="99"/>
      <c r="U58" s="99"/>
      <c r="V58" s="99"/>
      <c r="W58" s="99"/>
      <c r="X58" s="99"/>
    </row>
    <row r="59" spans="1:24" s="73" customFormat="1" ht="11.1" customHeight="1">
      <c r="A59" s="22">
        <f>IF(B59&lt;&gt;"",COUNTA($B$19:B59),"")</f>
        <v>40</v>
      </c>
      <c r="B59" s="81" t="s">
        <v>144</v>
      </c>
      <c r="C59" s="83">
        <v>13.59</v>
      </c>
      <c r="D59" s="83">
        <v>0.03</v>
      </c>
      <c r="E59" s="83">
        <v>0</v>
      </c>
      <c r="F59" s="83">
        <v>0.02</v>
      </c>
      <c r="G59" s="83">
        <v>0</v>
      </c>
      <c r="H59" s="83">
        <v>0.01</v>
      </c>
      <c r="I59" s="83">
        <v>0</v>
      </c>
      <c r="J59" s="83">
        <v>0.01</v>
      </c>
      <c r="K59" s="83">
        <v>0</v>
      </c>
      <c r="L59" s="83">
        <v>0</v>
      </c>
      <c r="M59" s="83">
        <v>0.02</v>
      </c>
      <c r="N59" s="83">
        <v>13.51</v>
      </c>
      <c r="O59" s="99"/>
      <c r="P59" s="99"/>
      <c r="Q59" s="99"/>
      <c r="R59" s="99"/>
      <c r="S59" s="99"/>
      <c r="T59" s="99"/>
      <c r="U59" s="99"/>
      <c r="V59" s="99"/>
      <c r="W59" s="99"/>
      <c r="X59" s="99"/>
    </row>
    <row r="60" spans="1:24" s="73" customFormat="1" ht="11.1" customHeight="1">
      <c r="A60" s="22">
        <f>IF(B60&lt;&gt;"",COUNTA($B$19:B60),"")</f>
        <v>41</v>
      </c>
      <c r="B60" s="81" t="s">
        <v>145</v>
      </c>
      <c r="C60" s="83">
        <v>1631.48</v>
      </c>
      <c r="D60" s="83">
        <v>151.41999999999999</v>
      </c>
      <c r="E60" s="83">
        <v>20.440000000000001</v>
      </c>
      <c r="F60" s="83">
        <v>95.08</v>
      </c>
      <c r="G60" s="83">
        <v>7.64</v>
      </c>
      <c r="H60" s="83">
        <v>603.46</v>
      </c>
      <c r="I60" s="83">
        <v>31.76</v>
      </c>
      <c r="J60" s="83">
        <v>571.70000000000005</v>
      </c>
      <c r="K60" s="83">
        <v>47.73</v>
      </c>
      <c r="L60" s="83">
        <v>71.34</v>
      </c>
      <c r="M60" s="83">
        <v>40.6</v>
      </c>
      <c r="N60" s="83">
        <v>593.77</v>
      </c>
      <c r="O60" s="99"/>
      <c r="P60" s="99"/>
      <c r="Q60" s="99"/>
      <c r="R60" s="99"/>
      <c r="S60" s="99"/>
      <c r="T60" s="99"/>
      <c r="U60" s="99"/>
      <c r="V60" s="99"/>
      <c r="W60" s="99"/>
      <c r="X60" s="99"/>
    </row>
    <row r="61" spans="1:24" s="73" customFormat="1" ht="11.1" customHeight="1">
      <c r="A61" s="22">
        <f>IF(B61&lt;&gt;"",COUNTA($B$19:B61),"")</f>
        <v>42</v>
      </c>
      <c r="B61" s="81" t="s">
        <v>146</v>
      </c>
      <c r="C61" s="83">
        <v>1007.77</v>
      </c>
      <c r="D61" s="83">
        <v>92.82</v>
      </c>
      <c r="E61" s="83">
        <v>14.72</v>
      </c>
      <c r="F61" s="83">
        <v>42.39</v>
      </c>
      <c r="G61" s="83">
        <v>0.68</v>
      </c>
      <c r="H61" s="83">
        <v>259.93</v>
      </c>
      <c r="I61" s="83">
        <v>0.33</v>
      </c>
      <c r="J61" s="83">
        <v>259.60000000000002</v>
      </c>
      <c r="K61" s="83">
        <v>1.23</v>
      </c>
      <c r="L61" s="83">
        <v>12.98</v>
      </c>
      <c r="M61" s="83">
        <v>1.35</v>
      </c>
      <c r="N61" s="83">
        <v>581.66999999999996</v>
      </c>
      <c r="O61" s="99"/>
      <c r="P61" s="99"/>
      <c r="Q61" s="99"/>
      <c r="R61" s="99"/>
      <c r="S61" s="99"/>
      <c r="T61" s="99"/>
      <c r="U61" s="99"/>
      <c r="V61" s="99"/>
      <c r="W61" s="99"/>
      <c r="X61" s="99"/>
    </row>
    <row r="62" spans="1:24" s="73" customFormat="1" ht="20.100000000000001" customHeight="1">
      <c r="A62" s="23">
        <f>IF(B62&lt;&gt;"",COUNTA($B$19:B62),"")</f>
        <v>43</v>
      </c>
      <c r="B62" s="85" t="s">
        <v>147</v>
      </c>
      <c r="C62" s="87">
        <v>2494.4</v>
      </c>
      <c r="D62" s="87">
        <v>441.08</v>
      </c>
      <c r="E62" s="87">
        <v>146.32</v>
      </c>
      <c r="F62" s="87">
        <v>201.83</v>
      </c>
      <c r="G62" s="87">
        <v>42.94</v>
      </c>
      <c r="H62" s="87">
        <v>1207.31</v>
      </c>
      <c r="I62" s="87">
        <v>600.63</v>
      </c>
      <c r="J62" s="87">
        <v>606.67999999999995</v>
      </c>
      <c r="K62" s="87">
        <v>80.36</v>
      </c>
      <c r="L62" s="87">
        <v>227.59</v>
      </c>
      <c r="M62" s="87">
        <v>121.35</v>
      </c>
      <c r="N62" s="87">
        <v>25.61</v>
      </c>
      <c r="O62" s="99"/>
      <c r="P62" s="99"/>
      <c r="Q62" s="99"/>
      <c r="R62" s="99"/>
      <c r="S62" s="99"/>
      <c r="T62" s="99"/>
      <c r="U62" s="99"/>
      <c r="V62" s="99"/>
      <c r="W62" s="99"/>
      <c r="X62" s="99"/>
    </row>
    <row r="63" spans="1:24" s="73" customFormat="1" ht="21.6" customHeight="1">
      <c r="A63" s="22">
        <f>IF(B63&lt;&gt;"",COUNTA($B$19:B63),"")</f>
        <v>44</v>
      </c>
      <c r="B63" s="84" t="s">
        <v>148</v>
      </c>
      <c r="C63" s="83">
        <v>500.92</v>
      </c>
      <c r="D63" s="83">
        <v>99.78</v>
      </c>
      <c r="E63" s="83">
        <v>27.05</v>
      </c>
      <c r="F63" s="83">
        <v>58.4</v>
      </c>
      <c r="G63" s="83">
        <v>9.4</v>
      </c>
      <c r="H63" s="83">
        <v>32.74</v>
      </c>
      <c r="I63" s="83">
        <v>0.06</v>
      </c>
      <c r="J63" s="83">
        <v>32.68</v>
      </c>
      <c r="K63" s="83">
        <v>10.58</v>
      </c>
      <c r="L63" s="83">
        <v>142.80000000000001</v>
      </c>
      <c r="M63" s="83">
        <v>120.17</v>
      </c>
      <c r="N63" s="83">
        <v>0</v>
      </c>
      <c r="O63" s="99"/>
      <c r="P63" s="99"/>
      <c r="Q63" s="99"/>
      <c r="R63" s="99"/>
      <c r="S63" s="99"/>
      <c r="T63" s="99"/>
      <c r="U63" s="99"/>
      <c r="V63" s="99"/>
      <c r="W63" s="99"/>
      <c r="X63" s="99"/>
    </row>
    <row r="64" spans="1:24" s="73" customFormat="1" ht="11.1" customHeight="1">
      <c r="A64" s="22">
        <f>IF(B64&lt;&gt;"",COUNTA($B$19:B64),"")</f>
        <v>45</v>
      </c>
      <c r="B64" s="81" t="s">
        <v>149</v>
      </c>
      <c r="C64" s="83">
        <v>326.44</v>
      </c>
      <c r="D64" s="83">
        <v>71.38</v>
      </c>
      <c r="E64" s="83">
        <v>4.3099999999999996</v>
      </c>
      <c r="F64" s="83">
        <v>55.54</v>
      </c>
      <c r="G64" s="83">
        <v>8.83</v>
      </c>
      <c r="H64" s="83">
        <v>29.27</v>
      </c>
      <c r="I64" s="83">
        <v>0.02</v>
      </c>
      <c r="J64" s="83">
        <v>29.25</v>
      </c>
      <c r="K64" s="83">
        <v>8.94</v>
      </c>
      <c r="L64" s="83">
        <v>128.34</v>
      </c>
      <c r="M64" s="83">
        <v>19.84</v>
      </c>
      <c r="N64" s="83">
        <v>0</v>
      </c>
      <c r="O64" s="99"/>
      <c r="P64" s="99"/>
      <c r="Q64" s="99"/>
      <c r="R64" s="99"/>
      <c r="S64" s="99"/>
      <c r="T64" s="99"/>
      <c r="U64" s="99"/>
      <c r="V64" s="99"/>
      <c r="W64" s="99"/>
      <c r="X64" s="99"/>
    </row>
    <row r="65" spans="1:24" s="73" customFormat="1" ht="11.1" customHeight="1">
      <c r="A65" s="22">
        <f>IF(B65&lt;&gt;"",COUNTA($B$19:B65),"")</f>
        <v>46</v>
      </c>
      <c r="B65" s="81" t="s">
        <v>150</v>
      </c>
      <c r="C65" s="83">
        <v>0.01</v>
      </c>
      <c r="D65" s="83">
        <v>0</v>
      </c>
      <c r="E65" s="83">
        <v>0</v>
      </c>
      <c r="F65" s="83">
        <v>0</v>
      </c>
      <c r="G65" s="83">
        <v>0</v>
      </c>
      <c r="H65" s="83">
        <v>0</v>
      </c>
      <c r="I65" s="83">
        <v>0</v>
      </c>
      <c r="J65" s="83">
        <v>0</v>
      </c>
      <c r="K65" s="83">
        <v>0</v>
      </c>
      <c r="L65" s="83">
        <v>0.01</v>
      </c>
      <c r="M65" s="83">
        <v>0</v>
      </c>
      <c r="N65" s="83">
        <v>0</v>
      </c>
      <c r="O65" s="99"/>
      <c r="P65" s="99"/>
      <c r="Q65" s="99"/>
      <c r="R65" s="99"/>
      <c r="S65" s="99"/>
      <c r="T65" s="99"/>
      <c r="U65" s="99"/>
      <c r="V65" s="99"/>
      <c r="W65" s="99"/>
      <c r="X65" s="99"/>
    </row>
    <row r="66" spans="1:24" s="73" customFormat="1" ht="11.1" customHeight="1">
      <c r="A66" s="22">
        <f>IF(B66&lt;&gt;"",COUNTA($B$19:B66),"")</f>
        <v>47</v>
      </c>
      <c r="B66" s="81" t="s">
        <v>151</v>
      </c>
      <c r="C66" s="83">
        <v>12.46</v>
      </c>
      <c r="D66" s="83">
        <v>1.94</v>
      </c>
      <c r="E66" s="83">
        <v>0.08</v>
      </c>
      <c r="F66" s="83">
        <v>1.86</v>
      </c>
      <c r="G66" s="83">
        <v>0.35</v>
      </c>
      <c r="H66" s="83">
        <v>1.85</v>
      </c>
      <c r="I66" s="83">
        <v>0.62</v>
      </c>
      <c r="J66" s="83">
        <v>1.23</v>
      </c>
      <c r="K66" s="83">
        <v>0.27</v>
      </c>
      <c r="L66" s="83">
        <v>1.82</v>
      </c>
      <c r="M66" s="83">
        <v>0.02</v>
      </c>
      <c r="N66" s="83">
        <v>4.2699999999999996</v>
      </c>
      <c r="O66" s="99"/>
      <c r="P66" s="99"/>
      <c r="Q66" s="99"/>
      <c r="R66" s="99"/>
      <c r="S66" s="99"/>
      <c r="T66" s="99"/>
      <c r="U66" s="99"/>
      <c r="V66" s="99"/>
      <c r="W66" s="99"/>
      <c r="X66" s="99"/>
    </row>
    <row r="67" spans="1:24" s="73" customFormat="1" ht="11.1" customHeight="1">
      <c r="A67" s="22">
        <f>IF(B67&lt;&gt;"",COUNTA($B$19:B67),"")</f>
        <v>48</v>
      </c>
      <c r="B67" s="81" t="s">
        <v>146</v>
      </c>
      <c r="C67" s="83">
        <v>13.4</v>
      </c>
      <c r="D67" s="83">
        <v>0.01</v>
      </c>
      <c r="E67" s="83">
        <v>2.23</v>
      </c>
      <c r="F67" s="83">
        <v>0</v>
      </c>
      <c r="G67" s="83">
        <v>0</v>
      </c>
      <c r="H67" s="83">
        <v>1.1200000000000001</v>
      </c>
      <c r="I67" s="83">
        <v>0</v>
      </c>
      <c r="J67" s="83">
        <v>1.1200000000000001</v>
      </c>
      <c r="K67" s="83">
        <v>1.1399999999999999</v>
      </c>
      <c r="L67" s="83">
        <v>8.89</v>
      </c>
      <c r="M67" s="83">
        <v>0</v>
      </c>
      <c r="N67" s="83">
        <v>0</v>
      </c>
      <c r="O67" s="99"/>
      <c r="P67" s="99"/>
      <c r="Q67" s="99"/>
      <c r="R67" s="99"/>
      <c r="S67" s="99"/>
      <c r="T67" s="99"/>
      <c r="U67" s="99"/>
      <c r="V67" s="99"/>
      <c r="W67" s="99"/>
      <c r="X67" s="99"/>
    </row>
    <row r="68" spans="1:24" s="73" customFormat="1" ht="20.100000000000001" customHeight="1">
      <c r="A68" s="23">
        <f>IF(B68&lt;&gt;"",COUNTA($B$19:B68),"")</f>
        <v>49</v>
      </c>
      <c r="B68" s="85" t="s">
        <v>152</v>
      </c>
      <c r="C68" s="87">
        <v>499.99</v>
      </c>
      <c r="D68" s="87">
        <v>101.7</v>
      </c>
      <c r="E68" s="87">
        <v>24.9</v>
      </c>
      <c r="F68" s="87">
        <v>60.26</v>
      </c>
      <c r="G68" s="87">
        <v>9.76</v>
      </c>
      <c r="H68" s="87">
        <v>33.46</v>
      </c>
      <c r="I68" s="87">
        <v>0.68</v>
      </c>
      <c r="J68" s="87">
        <v>32.78</v>
      </c>
      <c r="K68" s="87">
        <v>9.7100000000000009</v>
      </c>
      <c r="L68" s="87">
        <v>135.74</v>
      </c>
      <c r="M68" s="87">
        <v>120.19</v>
      </c>
      <c r="N68" s="87">
        <v>4.2699999999999996</v>
      </c>
      <c r="O68" s="99"/>
      <c r="P68" s="99"/>
      <c r="Q68" s="99"/>
      <c r="R68" s="99"/>
      <c r="S68" s="99"/>
      <c r="T68" s="99"/>
      <c r="U68" s="99"/>
      <c r="V68" s="99"/>
      <c r="W68" s="99"/>
      <c r="X68" s="99"/>
    </row>
    <row r="69" spans="1:24" s="73" customFormat="1" ht="20.100000000000001" customHeight="1">
      <c r="A69" s="23">
        <f>IF(B69&lt;&gt;"",COUNTA($B$19:B69),"")</f>
        <v>50</v>
      </c>
      <c r="B69" s="85" t="s">
        <v>153</v>
      </c>
      <c r="C69" s="87">
        <v>2994.38</v>
      </c>
      <c r="D69" s="87">
        <v>542.79</v>
      </c>
      <c r="E69" s="87">
        <v>171.22</v>
      </c>
      <c r="F69" s="87">
        <v>262.08999999999997</v>
      </c>
      <c r="G69" s="87">
        <v>52.7</v>
      </c>
      <c r="H69" s="87">
        <v>1240.77</v>
      </c>
      <c r="I69" s="87">
        <v>601.29999999999995</v>
      </c>
      <c r="J69" s="87">
        <v>639.47</v>
      </c>
      <c r="K69" s="87">
        <v>90.07</v>
      </c>
      <c r="L69" s="87">
        <v>363.33</v>
      </c>
      <c r="M69" s="87">
        <v>241.54</v>
      </c>
      <c r="N69" s="87">
        <v>29.88</v>
      </c>
      <c r="O69" s="99"/>
      <c r="P69" s="99"/>
      <c r="Q69" s="99"/>
      <c r="R69" s="99"/>
      <c r="S69" s="99"/>
      <c r="T69" s="99"/>
      <c r="U69" s="99"/>
      <c r="V69" s="99"/>
      <c r="W69" s="99"/>
      <c r="X69" s="99"/>
    </row>
    <row r="70" spans="1:24" s="73" customFormat="1" ht="11.1" customHeight="1">
      <c r="A70" s="22">
        <f>IF(B70&lt;&gt;"",COUNTA($B$19:B70),"")</f>
        <v>51</v>
      </c>
      <c r="B70" s="81" t="s">
        <v>154</v>
      </c>
      <c r="C70" s="83">
        <v>801.28</v>
      </c>
      <c r="D70" s="83">
        <v>0</v>
      </c>
      <c r="E70" s="83">
        <v>0</v>
      </c>
      <c r="F70" s="83">
        <v>0</v>
      </c>
      <c r="G70" s="83">
        <v>0</v>
      </c>
      <c r="H70" s="83">
        <v>0</v>
      </c>
      <c r="I70" s="83">
        <v>0</v>
      </c>
      <c r="J70" s="83">
        <v>0</v>
      </c>
      <c r="K70" s="83">
        <v>0</v>
      </c>
      <c r="L70" s="83">
        <v>0</v>
      </c>
      <c r="M70" s="83">
        <v>0</v>
      </c>
      <c r="N70" s="83">
        <v>801.28</v>
      </c>
      <c r="O70" s="99"/>
      <c r="P70" s="99"/>
      <c r="Q70" s="99"/>
      <c r="R70" s="99"/>
      <c r="S70" s="99"/>
      <c r="T70" s="99"/>
      <c r="U70" s="99"/>
      <c r="V70" s="99"/>
      <c r="W70" s="99"/>
      <c r="X70" s="99"/>
    </row>
    <row r="71" spans="1:24" s="73" customFormat="1" ht="11.1" customHeight="1">
      <c r="A71" s="22">
        <f>IF(B71&lt;&gt;"",COUNTA($B$19:B71),"")</f>
        <v>52</v>
      </c>
      <c r="B71" s="81" t="s">
        <v>155</v>
      </c>
      <c r="C71" s="83">
        <v>314.14</v>
      </c>
      <c r="D71" s="83">
        <v>0</v>
      </c>
      <c r="E71" s="83">
        <v>0</v>
      </c>
      <c r="F71" s="83">
        <v>0</v>
      </c>
      <c r="G71" s="83">
        <v>0</v>
      </c>
      <c r="H71" s="83">
        <v>0</v>
      </c>
      <c r="I71" s="83">
        <v>0</v>
      </c>
      <c r="J71" s="83">
        <v>0</v>
      </c>
      <c r="K71" s="83">
        <v>0</v>
      </c>
      <c r="L71" s="83">
        <v>0</v>
      </c>
      <c r="M71" s="83">
        <v>0</v>
      </c>
      <c r="N71" s="83">
        <v>314.14</v>
      </c>
      <c r="O71" s="99"/>
      <c r="P71" s="99"/>
      <c r="Q71" s="99"/>
      <c r="R71" s="99"/>
      <c r="S71" s="99"/>
      <c r="T71" s="99"/>
      <c r="U71" s="99"/>
      <c r="V71" s="99"/>
      <c r="W71" s="99"/>
      <c r="X71" s="99"/>
    </row>
    <row r="72" spans="1:24" s="73" customFormat="1" ht="11.1" customHeight="1">
      <c r="A72" s="22">
        <f>IF(B72&lt;&gt;"",COUNTA($B$19:B72),"")</f>
        <v>53</v>
      </c>
      <c r="B72" s="81" t="s">
        <v>171</v>
      </c>
      <c r="C72" s="83">
        <v>290.2</v>
      </c>
      <c r="D72" s="83">
        <v>0</v>
      </c>
      <c r="E72" s="83">
        <v>0</v>
      </c>
      <c r="F72" s="83">
        <v>0</v>
      </c>
      <c r="G72" s="83">
        <v>0</v>
      </c>
      <c r="H72" s="83">
        <v>0</v>
      </c>
      <c r="I72" s="83">
        <v>0</v>
      </c>
      <c r="J72" s="83">
        <v>0</v>
      </c>
      <c r="K72" s="83">
        <v>0</v>
      </c>
      <c r="L72" s="83">
        <v>0</v>
      </c>
      <c r="M72" s="83">
        <v>0</v>
      </c>
      <c r="N72" s="83">
        <v>290.2</v>
      </c>
      <c r="O72" s="99"/>
      <c r="P72" s="99"/>
      <c r="Q72" s="99"/>
      <c r="R72" s="99"/>
      <c r="S72" s="99"/>
      <c r="T72" s="99"/>
      <c r="U72" s="99"/>
      <c r="V72" s="99"/>
      <c r="W72" s="99"/>
      <c r="X72" s="99"/>
    </row>
    <row r="73" spans="1:24" s="73" customFormat="1" ht="11.1" customHeight="1">
      <c r="A73" s="22">
        <f>IF(B73&lt;&gt;"",COUNTA($B$19:B73),"")</f>
        <v>54</v>
      </c>
      <c r="B73" s="81" t="s">
        <v>172</v>
      </c>
      <c r="C73" s="83">
        <v>127.7</v>
      </c>
      <c r="D73" s="83">
        <v>0</v>
      </c>
      <c r="E73" s="83">
        <v>0</v>
      </c>
      <c r="F73" s="83">
        <v>0</v>
      </c>
      <c r="G73" s="83">
        <v>0</v>
      </c>
      <c r="H73" s="83">
        <v>0</v>
      </c>
      <c r="I73" s="83">
        <v>0</v>
      </c>
      <c r="J73" s="83">
        <v>0</v>
      </c>
      <c r="K73" s="83">
        <v>0</v>
      </c>
      <c r="L73" s="83">
        <v>0</v>
      </c>
      <c r="M73" s="83">
        <v>0</v>
      </c>
      <c r="N73" s="83">
        <v>127.7</v>
      </c>
      <c r="O73" s="99"/>
      <c r="P73" s="99"/>
      <c r="Q73" s="99"/>
      <c r="R73" s="99"/>
      <c r="S73" s="99"/>
      <c r="T73" s="99"/>
      <c r="U73" s="99"/>
      <c r="V73" s="99"/>
      <c r="W73" s="99"/>
      <c r="X73" s="99"/>
    </row>
    <row r="74" spans="1:24" s="73" customFormat="1" ht="11.1" customHeight="1">
      <c r="A74" s="22">
        <f>IF(B74&lt;&gt;"",COUNTA($B$19:B74),"")</f>
        <v>55</v>
      </c>
      <c r="B74" s="81" t="s">
        <v>61</v>
      </c>
      <c r="C74" s="83">
        <v>499.96</v>
      </c>
      <c r="D74" s="83">
        <v>0</v>
      </c>
      <c r="E74" s="83">
        <v>0</v>
      </c>
      <c r="F74" s="83">
        <v>0</v>
      </c>
      <c r="G74" s="83">
        <v>0</v>
      </c>
      <c r="H74" s="83">
        <v>0</v>
      </c>
      <c r="I74" s="83">
        <v>0</v>
      </c>
      <c r="J74" s="83">
        <v>0</v>
      </c>
      <c r="K74" s="83">
        <v>0</v>
      </c>
      <c r="L74" s="83">
        <v>0</v>
      </c>
      <c r="M74" s="83">
        <v>0</v>
      </c>
      <c r="N74" s="83">
        <v>499.96</v>
      </c>
      <c r="O74" s="99"/>
      <c r="P74" s="99"/>
      <c r="Q74" s="99"/>
      <c r="R74" s="99"/>
      <c r="S74" s="99"/>
      <c r="T74" s="99"/>
      <c r="U74" s="99"/>
      <c r="V74" s="99"/>
      <c r="W74" s="99"/>
      <c r="X74" s="99"/>
    </row>
    <row r="75" spans="1:24" s="73" customFormat="1" ht="21.6" customHeight="1">
      <c r="A75" s="22">
        <f>IF(B75&lt;&gt;"",COUNTA($B$19:B75),"")</f>
        <v>56</v>
      </c>
      <c r="B75" s="84" t="s">
        <v>156</v>
      </c>
      <c r="C75" s="83">
        <v>277.08</v>
      </c>
      <c r="D75" s="83">
        <v>0</v>
      </c>
      <c r="E75" s="83">
        <v>0</v>
      </c>
      <c r="F75" s="83">
        <v>0</v>
      </c>
      <c r="G75" s="83">
        <v>0</v>
      </c>
      <c r="H75" s="83">
        <v>0</v>
      </c>
      <c r="I75" s="83">
        <v>0</v>
      </c>
      <c r="J75" s="83">
        <v>0</v>
      </c>
      <c r="K75" s="83">
        <v>0</v>
      </c>
      <c r="L75" s="83">
        <v>0</v>
      </c>
      <c r="M75" s="83">
        <v>0</v>
      </c>
      <c r="N75" s="83">
        <v>277.08</v>
      </c>
      <c r="O75" s="99"/>
      <c r="P75" s="99"/>
      <c r="Q75" s="99"/>
      <c r="R75" s="99"/>
      <c r="S75" s="99"/>
      <c r="T75" s="99"/>
      <c r="U75" s="99"/>
      <c r="V75" s="99"/>
      <c r="W75" s="99"/>
      <c r="X75" s="99"/>
    </row>
    <row r="76" spans="1:24" s="73" customFormat="1" ht="21.6" customHeight="1">
      <c r="A76" s="22">
        <f>IF(B76&lt;&gt;"",COUNTA($B$19:B76),"")</f>
        <v>57</v>
      </c>
      <c r="B76" s="84" t="s">
        <v>157</v>
      </c>
      <c r="C76" s="83">
        <v>523.89</v>
      </c>
      <c r="D76" s="83">
        <v>4.09</v>
      </c>
      <c r="E76" s="83">
        <v>0.76</v>
      </c>
      <c r="F76" s="83">
        <v>4.28</v>
      </c>
      <c r="G76" s="83">
        <v>3.28</v>
      </c>
      <c r="H76" s="83">
        <v>464.36</v>
      </c>
      <c r="I76" s="83">
        <v>240.23</v>
      </c>
      <c r="J76" s="83">
        <v>224.13</v>
      </c>
      <c r="K76" s="83">
        <v>28.74</v>
      </c>
      <c r="L76" s="83">
        <v>15.61</v>
      </c>
      <c r="M76" s="83">
        <v>2.78</v>
      </c>
      <c r="N76" s="83">
        <v>0</v>
      </c>
      <c r="O76" s="99"/>
      <c r="P76" s="99"/>
      <c r="Q76" s="99"/>
      <c r="R76" s="99"/>
      <c r="S76" s="99"/>
      <c r="T76" s="99"/>
      <c r="U76" s="99"/>
      <c r="V76" s="99"/>
      <c r="W76" s="99"/>
      <c r="X76" s="99"/>
    </row>
    <row r="77" spans="1:24" s="73" customFormat="1" ht="21.6" customHeight="1">
      <c r="A77" s="22">
        <f>IF(B77&lt;&gt;"",COUNTA($B$19:B77),"")</f>
        <v>58</v>
      </c>
      <c r="B77" s="84" t="s">
        <v>158</v>
      </c>
      <c r="C77" s="83">
        <v>78.849999999999994</v>
      </c>
      <c r="D77" s="83">
        <v>1.19</v>
      </c>
      <c r="E77" s="83">
        <v>0</v>
      </c>
      <c r="F77" s="83">
        <v>1.17</v>
      </c>
      <c r="G77" s="83">
        <v>0.54</v>
      </c>
      <c r="H77" s="83">
        <v>75.22</v>
      </c>
      <c r="I77" s="83">
        <v>74.150000000000006</v>
      </c>
      <c r="J77" s="83">
        <v>1.07</v>
      </c>
      <c r="K77" s="83">
        <v>0</v>
      </c>
      <c r="L77" s="83">
        <v>0</v>
      </c>
      <c r="M77" s="83">
        <v>0.73</v>
      </c>
      <c r="N77" s="83">
        <v>0</v>
      </c>
      <c r="O77" s="99"/>
      <c r="P77" s="99"/>
      <c r="Q77" s="99"/>
      <c r="R77" s="99"/>
      <c r="S77" s="99"/>
      <c r="T77" s="99"/>
      <c r="U77" s="99"/>
      <c r="V77" s="99"/>
      <c r="W77" s="99"/>
      <c r="X77" s="99"/>
    </row>
    <row r="78" spans="1:24" s="73" customFormat="1" ht="11.1" customHeight="1">
      <c r="A78" s="22">
        <f>IF(B78&lt;&gt;"",COUNTA($B$19:B78),"")</f>
        <v>59</v>
      </c>
      <c r="B78" s="81" t="s">
        <v>159</v>
      </c>
      <c r="C78" s="83">
        <v>118.21</v>
      </c>
      <c r="D78" s="83">
        <v>1.84</v>
      </c>
      <c r="E78" s="83">
        <v>32.75</v>
      </c>
      <c r="F78" s="83">
        <v>1.96</v>
      </c>
      <c r="G78" s="83">
        <v>5.12</v>
      </c>
      <c r="H78" s="83">
        <v>3.2</v>
      </c>
      <c r="I78" s="83">
        <v>7.0000000000000007E-2</v>
      </c>
      <c r="J78" s="83">
        <v>3.13</v>
      </c>
      <c r="K78" s="83">
        <v>5.32</v>
      </c>
      <c r="L78" s="83">
        <v>26.98</v>
      </c>
      <c r="M78" s="83">
        <v>41.04</v>
      </c>
      <c r="N78" s="83">
        <v>0</v>
      </c>
      <c r="O78" s="99"/>
      <c r="P78" s="99"/>
      <c r="Q78" s="99"/>
      <c r="R78" s="99"/>
      <c r="S78" s="99"/>
      <c r="T78" s="99"/>
      <c r="U78" s="99"/>
      <c r="V78" s="99"/>
      <c r="W78" s="99"/>
      <c r="X78" s="99"/>
    </row>
    <row r="79" spans="1:24" s="73" customFormat="1" ht="11.1" customHeight="1">
      <c r="A79" s="22">
        <f>IF(B79&lt;&gt;"",COUNTA($B$19:B79),"")</f>
        <v>60</v>
      </c>
      <c r="B79" s="81" t="s">
        <v>160</v>
      </c>
      <c r="C79" s="83">
        <v>1372.35</v>
      </c>
      <c r="D79" s="83">
        <v>189.34</v>
      </c>
      <c r="E79" s="83">
        <v>42.2</v>
      </c>
      <c r="F79" s="83">
        <v>46.12</v>
      </c>
      <c r="G79" s="83">
        <v>2.4900000000000002</v>
      </c>
      <c r="H79" s="83">
        <v>405.2</v>
      </c>
      <c r="I79" s="83">
        <v>128.82</v>
      </c>
      <c r="J79" s="83">
        <v>276.38</v>
      </c>
      <c r="K79" s="83">
        <v>4.54</v>
      </c>
      <c r="L79" s="83">
        <v>26.64</v>
      </c>
      <c r="M79" s="83">
        <v>55.84</v>
      </c>
      <c r="N79" s="83">
        <v>599.98</v>
      </c>
      <c r="O79" s="99"/>
      <c r="P79" s="99"/>
      <c r="Q79" s="99"/>
      <c r="R79" s="99"/>
      <c r="S79" s="99"/>
      <c r="T79" s="99"/>
      <c r="U79" s="99"/>
      <c r="V79" s="99"/>
      <c r="W79" s="99"/>
      <c r="X79" s="99"/>
    </row>
    <row r="80" spans="1:24" s="73" customFormat="1" ht="11.1" customHeight="1">
      <c r="A80" s="22">
        <f>IF(B80&lt;&gt;"",COUNTA($B$19:B80),"")</f>
        <v>61</v>
      </c>
      <c r="B80" s="81" t="s">
        <v>146</v>
      </c>
      <c r="C80" s="83">
        <v>1007.77</v>
      </c>
      <c r="D80" s="83">
        <v>92.82</v>
      </c>
      <c r="E80" s="83">
        <v>14.72</v>
      </c>
      <c r="F80" s="83">
        <v>42.39</v>
      </c>
      <c r="G80" s="83">
        <v>0.68</v>
      </c>
      <c r="H80" s="83">
        <v>259.93</v>
      </c>
      <c r="I80" s="83">
        <v>0.33</v>
      </c>
      <c r="J80" s="83">
        <v>259.60000000000002</v>
      </c>
      <c r="K80" s="83">
        <v>1.23</v>
      </c>
      <c r="L80" s="83">
        <v>12.98</v>
      </c>
      <c r="M80" s="83">
        <v>1.35</v>
      </c>
      <c r="N80" s="83">
        <v>581.66999999999996</v>
      </c>
      <c r="O80" s="99"/>
      <c r="P80" s="99"/>
      <c r="Q80" s="99"/>
      <c r="R80" s="99"/>
      <c r="S80" s="99"/>
      <c r="T80" s="99"/>
      <c r="U80" s="99"/>
      <c r="V80" s="99"/>
      <c r="W80" s="99"/>
      <c r="X80" s="99"/>
    </row>
    <row r="81" spans="1:24" s="73" customFormat="1" ht="20.100000000000001" customHeight="1">
      <c r="A81" s="23">
        <f>IF(B81&lt;&gt;"",COUNTA($B$19:B81),"")</f>
        <v>62</v>
      </c>
      <c r="B81" s="85" t="s">
        <v>161</v>
      </c>
      <c r="C81" s="87">
        <v>2663.86</v>
      </c>
      <c r="D81" s="87">
        <v>103.64</v>
      </c>
      <c r="E81" s="87">
        <v>60.99</v>
      </c>
      <c r="F81" s="87">
        <v>11.13</v>
      </c>
      <c r="G81" s="87">
        <v>10.74</v>
      </c>
      <c r="H81" s="87">
        <v>688.05</v>
      </c>
      <c r="I81" s="87">
        <v>442.93</v>
      </c>
      <c r="J81" s="87">
        <v>245.11</v>
      </c>
      <c r="K81" s="87">
        <v>37.369999999999997</v>
      </c>
      <c r="L81" s="87">
        <v>56.26</v>
      </c>
      <c r="M81" s="87">
        <v>99.04</v>
      </c>
      <c r="N81" s="87">
        <v>1596.64</v>
      </c>
      <c r="O81" s="99"/>
      <c r="P81" s="99"/>
      <c r="Q81" s="99"/>
      <c r="R81" s="99"/>
      <c r="S81" s="99"/>
      <c r="T81" s="99"/>
      <c r="U81" s="99"/>
      <c r="V81" s="99"/>
      <c r="W81" s="99"/>
      <c r="X81" s="99"/>
    </row>
    <row r="82" spans="1:24" s="101" customFormat="1" ht="11.1" customHeight="1">
      <c r="A82" s="22">
        <f>IF(B82&lt;&gt;"",COUNTA($B$19:B82),"")</f>
        <v>63</v>
      </c>
      <c r="B82" s="81" t="s">
        <v>162</v>
      </c>
      <c r="C82" s="83">
        <v>332.38</v>
      </c>
      <c r="D82" s="83">
        <v>15.77</v>
      </c>
      <c r="E82" s="83">
        <v>10.96</v>
      </c>
      <c r="F82" s="83">
        <v>31.92</v>
      </c>
      <c r="G82" s="83">
        <v>0.8</v>
      </c>
      <c r="H82" s="83">
        <v>16.510000000000002</v>
      </c>
      <c r="I82" s="83">
        <v>0.45</v>
      </c>
      <c r="J82" s="83">
        <v>16.059999999999999</v>
      </c>
      <c r="K82" s="83">
        <v>0.67</v>
      </c>
      <c r="L82" s="83">
        <v>57.59</v>
      </c>
      <c r="M82" s="83">
        <v>57.62</v>
      </c>
      <c r="N82" s="83">
        <v>140.53</v>
      </c>
      <c r="O82" s="100"/>
      <c r="P82" s="100"/>
      <c r="Q82" s="100"/>
      <c r="R82" s="100"/>
      <c r="S82" s="100"/>
      <c r="T82" s="100"/>
      <c r="U82" s="100"/>
      <c r="V82" s="100"/>
      <c r="W82" s="100"/>
      <c r="X82" s="100"/>
    </row>
    <row r="83" spans="1:24"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row>
    <row r="84" spans="1:24" s="101" customFormat="1" ht="11.1" customHeight="1">
      <c r="A84" s="22">
        <f>IF(B84&lt;&gt;"",COUNTA($B$19:B84),"")</f>
        <v>65</v>
      </c>
      <c r="B84" s="81" t="s">
        <v>164</v>
      </c>
      <c r="C84" s="83">
        <v>131.77000000000001</v>
      </c>
      <c r="D84" s="83">
        <v>32.770000000000003</v>
      </c>
      <c r="E84" s="83">
        <v>3.27</v>
      </c>
      <c r="F84" s="83">
        <v>1.08</v>
      </c>
      <c r="G84" s="83">
        <v>0.81</v>
      </c>
      <c r="H84" s="83">
        <v>2.2200000000000002</v>
      </c>
      <c r="I84" s="83">
        <v>0.03</v>
      </c>
      <c r="J84" s="83">
        <v>2.19</v>
      </c>
      <c r="K84" s="83">
        <v>1.43</v>
      </c>
      <c r="L84" s="83">
        <v>38.82</v>
      </c>
      <c r="M84" s="83">
        <v>50</v>
      </c>
      <c r="N84" s="83">
        <v>1.37</v>
      </c>
      <c r="O84" s="100"/>
      <c r="P84" s="100"/>
      <c r="Q84" s="100"/>
      <c r="R84" s="100"/>
      <c r="S84" s="100"/>
      <c r="T84" s="100"/>
      <c r="U84" s="100"/>
      <c r="V84" s="100"/>
      <c r="W84" s="100"/>
      <c r="X84" s="100"/>
    </row>
    <row r="85" spans="1:24" s="101" customFormat="1" ht="11.1" customHeight="1">
      <c r="A85" s="22">
        <f>IF(B85&lt;&gt;"",COUNTA($B$19:B85),"")</f>
        <v>66</v>
      </c>
      <c r="B85" s="81" t="s">
        <v>146</v>
      </c>
      <c r="C85" s="83">
        <v>13.4</v>
      </c>
      <c r="D85" s="83">
        <v>0.01</v>
      </c>
      <c r="E85" s="83">
        <v>2.23</v>
      </c>
      <c r="F85" s="83">
        <v>0</v>
      </c>
      <c r="G85" s="83">
        <v>0</v>
      </c>
      <c r="H85" s="83">
        <v>1.1200000000000001</v>
      </c>
      <c r="I85" s="83">
        <v>0</v>
      </c>
      <c r="J85" s="83">
        <v>1.1200000000000001</v>
      </c>
      <c r="K85" s="83">
        <v>1.1399999999999999</v>
      </c>
      <c r="L85" s="83">
        <v>8.89</v>
      </c>
      <c r="M85" s="83">
        <v>0</v>
      </c>
      <c r="N85" s="83">
        <v>0</v>
      </c>
      <c r="O85" s="100"/>
      <c r="P85" s="100"/>
      <c r="Q85" s="100"/>
      <c r="R85" s="100"/>
      <c r="S85" s="100"/>
      <c r="T85" s="100"/>
      <c r="U85" s="100"/>
      <c r="V85" s="100"/>
      <c r="W85" s="100"/>
      <c r="X85" s="100"/>
    </row>
    <row r="86" spans="1:24" s="73" customFormat="1" ht="20.100000000000001" customHeight="1">
      <c r="A86" s="23">
        <f>IF(B86&lt;&gt;"",COUNTA($B$19:B86),"")</f>
        <v>67</v>
      </c>
      <c r="B86" s="85" t="s">
        <v>165</v>
      </c>
      <c r="C86" s="87">
        <v>450.75</v>
      </c>
      <c r="D86" s="87">
        <v>48.53</v>
      </c>
      <c r="E86" s="87">
        <v>12</v>
      </c>
      <c r="F86" s="87">
        <v>32.99</v>
      </c>
      <c r="G86" s="87">
        <v>1.62</v>
      </c>
      <c r="H86" s="87">
        <v>17.600000000000001</v>
      </c>
      <c r="I86" s="87">
        <v>0.48</v>
      </c>
      <c r="J86" s="87">
        <v>17.13</v>
      </c>
      <c r="K86" s="87">
        <v>0.96</v>
      </c>
      <c r="L86" s="87">
        <v>87.52</v>
      </c>
      <c r="M86" s="87">
        <v>107.61</v>
      </c>
      <c r="N86" s="87">
        <v>141.91</v>
      </c>
      <c r="O86" s="99"/>
      <c r="P86" s="99"/>
      <c r="Q86" s="99"/>
      <c r="R86" s="99"/>
      <c r="S86" s="99"/>
      <c r="T86" s="99"/>
      <c r="U86" s="99"/>
      <c r="V86" s="99"/>
      <c r="W86" s="99"/>
      <c r="X86" s="99"/>
    </row>
    <row r="87" spans="1:24" s="73" customFormat="1" ht="20.100000000000001" customHeight="1">
      <c r="A87" s="23">
        <f>IF(B87&lt;&gt;"",COUNTA($B$19:B87),"")</f>
        <v>68</v>
      </c>
      <c r="B87" s="85" t="s">
        <v>166</v>
      </c>
      <c r="C87" s="87">
        <v>3114.61</v>
      </c>
      <c r="D87" s="87">
        <v>152.16999999999999</v>
      </c>
      <c r="E87" s="87">
        <v>72.989999999999995</v>
      </c>
      <c r="F87" s="87">
        <v>44.12</v>
      </c>
      <c r="G87" s="87">
        <v>12.36</v>
      </c>
      <c r="H87" s="87">
        <v>705.65</v>
      </c>
      <c r="I87" s="87">
        <v>443.41</v>
      </c>
      <c r="J87" s="87">
        <v>262.24</v>
      </c>
      <c r="K87" s="87">
        <v>38.33</v>
      </c>
      <c r="L87" s="87">
        <v>143.78</v>
      </c>
      <c r="M87" s="87">
        <v>206.66</v>
      </c>
      <c r="N87" s="87">
        <v>1738.55</v>
      </c>
      <c r="O87" s="99"/>
      <c r="P87" s="99"/>
      <c r="Q87" s="99"/>
      <c r="R87" s="99"/>
      <c r="S87" s="99"/>
      <c r="T87" s="99"/>
      <c r="U87" s="99"/>
      <c r="V87" s="99"/>
      <c r="W87" s="99"/>
      <c r="X87" s="99"/>
    </row>
    <row r="88" spans="1:24" s="73" customFormat="1" ht="20.100000000000001" customHeight="1">
      <c r="A88" s="23">
        <f>IF(B88&lt;&gt;"",COUNTA($B$19:B88),"")</f>
        <v>69</v>
      </c>
      <c r="B88" s="85" t="s">
        <v>167</v>
      </c>
      <c r="C88" s="87">
        <v>120.23</v>
      </c>
      <c r="D88" s="87">
        <v>-390.61</v>
      </c>
      <c r="E88" s="87">
        <v>-98.23</v>
      </c>
      <c r="F88" s="87">
        <v>-217.97</v>
      </c>
      <c r="G88" s="87">
        <v>-40.340000000000003</v>
      </c>
      <c r="H88" s="87">
        <v>-535.12</v>
      </c>
      <c r="I88" s="87">
        <v>-157.88999999999999</v>
      </c>
      <c r="J88" s="87">
        <v>-377.22</v>
      </c>
      <c r="K88" s="87">
        <v>-51.74</v>
      </c>
      <c r="L88" s="87">
        <v>-219.55</v>
      </c>
      <c r="M88" s="87">
        <v>-34.89</v>
      </c>
      <c r="N88" s="87">
        <v>1708.67</v>
      </c>
      <c r="O88" s="99"/>
      <c r="P88" s="99"/>
      <c r="Q88" s="99"/>
      <c r="R88" s="99"/>
      <c r="S88" s="99"/>
      <c r="T88" s="99"/>
      <c r="U88" s="99"/>
      <c r="V88" s="99"/>
      <c r="W88" s="99"/>
      <c r="X88" s="99"/>
    </row>
    <row r="89" spans="1:24" s="101" customFormat="1" ht="24.95" customHeight="1">
      <c r="A89" s="22">
        <f>IF(B89&lt;&gt;"",COUNTA($B$19:B89),"")</f>
        <v>70</v>
      </c>
      <c r="B89" s="88" t="s">
        <v>168</v>
      </c>
      <c r="C89" s="90">
        <v>169.46</v>
      </c>
      <c r="D89" s="90">
        <v>-337.44</v>
      </c>
      <c r="E89" s="90">
        <v>-85.33</v>
      </c>
      <c r="F89" s="90">
        <v>-190.71</v>
      </c>
      <c r="G89" s="90">
        <v>-32.200000000000003</v>
      </c>
      <c r="H89" s="90">
        <v>-519.26</v>
      </c>
      <c r="I89" s="90">
        <v>-157.69</v>
      </c>
      <c r="J89" s="90">
        <v>-361.57</v>
      </c>
      <c r="K89" s="90">
        <v>-42.99</v>
      </c>
      <c r="L89" s="90">
        <v>-171.33</v>
      </c>
      <c r="M89" s="90">
        <v>-22.31</v>
      </c>
      <c r="N89" s="90">
        <v>1571.03</v>
      </c>
      <c r="O89" s="100"/>
      <c r="P89" s="100"/>
      <c r="Q89" s="100"/>
      <c r="R89" s="100"/>
      <c r="S89" s="100"/>
      <c r="T89" s="100"/>
      <c r="U89" s="100"/>
      <c r="V89" s="100"/>
      <c r="W89" s="100"/>
      <c r="X89" s="100"/>
    </row>
    <row r="90" spans="1:24" s="101" customFormat="1" ht="18" customHeight="1">
      <c r="A90" s="22">
        <f>IF(B90&lt;&gt;"",COUNTA($B$19:B90),"")</f>
        <v>71</v>
      </c>
      <c r="B90" s="81" t="s">
        <v>169</v>
      </c>
      <c r="C90" s="83">
        <v>80.239999999999995</v>
      </c>
      <c r="D90" s="83">
        <v>0</v>
      </c>
      <c r="E90" s="83">
        <v>0</v>
      </c>
      <c r="F90" s="83">
        <v>2.65</v>
      </c>
      <c r="G90" s="83">
        <v>0</v>
      </c>
      <c r="H90" s="83">
        <v>8.43</v>
      </c>
      <c r="I90" s="83">
        <v>0</v>
      </c>
      <c r="J90" s="83">
        <v>8.43</v>
      </c>
      <c r="K90" s="83">
        <v>0</v>
      </c>
      <c r="L90" s="83">
        <v>0</v>
      </c>
      <c r="M90" s="83">
        <v>0</v>
      </c>
      <c r="N90" s="83">
        <v>69.16</v>
      </c>
      <c r="O90" s="100"/>
      <c r="P90" s="100"/>
      <c r="Q90" s="100"/>
      <c r="R90" s="100"/>
      <c r="S90" s="100"/>
      <c r="T90" s="100"/>
      <c r="U90" s="100"/>
      <c r="V90" s="100"/>
      <c r="W90" s="100"/>
      <c r="X90" s="100"/>
    </row>
    <row r="91" spans="1:24" ht="11.1" customHeight="1">
      <c r="A91" s="22">
        <f>IF(B91&lt;&gt;"",COUNTA($B$19:B91),"")</f>
        <v>72</v>
      </c>
      <c r="B91" s="81" t="s">
        <v>170</v>
      </c>
      <c r="C91" s="83">
        <v>100.21</v>
      </c>
      <c r="D91" s="83">
        <v>0.28000000000000003</v>
      </c>
      <c r="E91" s="83">
        <v>0</v>
      </c>
      <c r="F91" s="83">
        <v>0.11</v>
      </c>
      <c r="G91" s="83">
        <v>0</v>
      </c>
      <c r="H91" s="83">
        <v>0.21</v>
      </c>
      <c r="I91" s="83">
        <v>0</v>
      </c>
      <c r="J91" s="83">
        <v>0.21</v>
      </c>
      <c r="K91" s="83">
        <v>0</v>
      </c>
      <c r="L91" s="83">
        <v>0</v>
      </c>
      <c r="M91" s="83">
        <v>0.24</v>
      </c>
      <c r="N91" s="83">
        <v>99.37</v>
      </c>
    </row>
  </sheetData>
  <mergeCells count="27">
    <mergeCell ref="A1:B1"/>
    <mergeCell ref="C1:G1"/>
    <mergeCell ref="H1:N1"/>
    <mergeCell ref="H2:N3"/>
    <mergeCell ref="C2:G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L5:L15"/>
    <mergeCell ref="M5:M15"/>
    <mergeCell ref="N5:N15"/>
    <mergeCell ref="I6:I15"/>
    <mergeCell ref="J6: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P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924</v>
      </c>
      <c r="B1" s="228"/>
      <c r="C1" s="219" t="str">
        <f>"Auszahlungen und Einzahlungen der kreisfreien und großen
kreisangehörigen Städte "&amp;Deckblatt!A7&amp;" nach Produktbereichen"</f>
        <v>Auszahlungen und Einzahlungen der kreisfreien und großen
kreisangehörigen Städte 2020 nach Produktbereichen</v>
      </c>
      <c r="D1" s="219"/>
      <c r="E1" s="219"/>
      <c r="F1" s="219"/>
      <c r="G1" s="220"/>
      <c r="H1" s="224" t="str">
        <f>"Auszahlungen und Einzahlungen der kreisfreien und großen
kreisangehörigen Städte "&amp;Deckblatt!A7&amp;" nach Produktbereichen"</f>
        <v>Auszahlungen und Einzahlungen der kreisfreien und großen
kreisangehörigen Städte 2020 nach Produktbereichen</v>
      </c>
      <c r="I1" s="219"/>
      <c r="J1" s="219"/>
      <c r="K1" s="219"/>
      <c r="L1" s="219"/>
      <c r="M1" s="219"/>
      <c r="N1" s="220"/>
    </row>
    <row r="2" spans="1:14" s="76" customFormat="1" ht="15" customHeight="1">
      <c r="A2" s="227" t="s">
        <v>925</v>
      </c>
      <c r="B2" s="228"/>
      <c r="C2" s="219" t="s">
        <v>115</v>
      </c>
      <c r="D2" s="219"/>
      <c r="E2" s="219"/>
      <c r="F2" s="219"/>
      <c r="G2" s="220"/>
      <c r="H2" s="224" t="s">
        <v>115</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16"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16" s="73" customFormat="1" ht="20.100000000000001" customHeight="1">
      <c r="A18" s="102"/>
      <c r="B18" s="98"/>
      <c r="C18" s="240" t="s">
        <v>111</v>
      </c>
      <c r="D18" s="241"/>
      <c r="E18" s="241"/>
      <c r="F18" s="241"/>
      <c r="G18" s="241"/>
      <c r="H18" s="241" t="s">
        <v>111</v>
      </c>
      <c r="I18" s="241"/>
      <c r="J18" s="241"/>
      <c r="K18" s="241"/>
      <c r="L18" s="241"/>
      <c r="M18" s="241"/>
      <c r="N18" s="241"/>
      <c r="O18" s="99"/>
      <c r="P18" s="99"/>
    </row>
    <row r="19" spans="1:16" s="73" customFormat="1" ht="11.1" customHeight="1">
      <c r="A19" s="22">
        <f>IF(B19&lt;&gt;"",COUNTA($B$19:B19),"")</f>
        <v>1</v>
      </c>
      <c r="B19" s="81" t="s">
        <v>142</v>
      </c>
      <c r="C19" s="82">
        <v>147103</v>
      </c>
      <c r="D19" s="82">
        <v>49885</v>
      </c>
      <c r="E19" s="82">
        <v>31576</v>
      </c>
      <c r="F19" s="82">
        <v>5548</v>
      </c>
      <c r="G19" s="82">
        <v>8731</v>
      </c>
      <c r="H19" s="82">
        <v>14241</v>
      </c>
      <c r="I19" s="82">
        <v>7391</v>
      </c>
      <c r="J19" s="82">
        <v>6849</v>
      </c>
      <c r="K19" s="82">
        <v>8112</v>
      </c>
      <c r="L19" s="82">
        <v>15146</v>
      </c>
      <c r="M19" s="82">
        <v>13863</v>
      </c>
      <c r="N19" s="82">
        <v>0</v>
      </c>
      <c r="O19" s="99"/>
      <c r="P19" s="99"/>
    </row>
    <row r="20" spans="1:16" s="73" customFormat="1" ht="11.1" customHeight="1">
      <c r="A20" s="22">
        <f>IF(B20&lt;&gt;"",COUNTA($B$19:B20),"")</f>
        <v>2</v>
      </c>
      <c r="B20" s="81" t="s">
        <v>143</v>
      </c>
      <c r="C20" s="82">
        <v>72061</v>
      </c>
      <c r="D20" s="82">
        <v>7324</v>
      </c>
      <c r="E20" s="82">
        <v>8363</v>
      </c>
      <c r="F20" s="82">
        <v>24567</v>
      </c>
      <c r="G20" s="82">
        <v>3222</v>
      </c>
      <c r="H20" s="82">
        <v>2286</v>
      </c>
      <c r="I20" s="82">
        <v>1954</v>
      </c>
      <c r="J20" s="82">
        <v>333</v>
      </c>
      <c r="K20" s="82">
        <v>9874</v>
      </c>
      <c r="L20" s="82">
        <v>11290</v>
      </c>
      <c r="M20" s="82">
        <v>5134</v>
      </c>
      <c r="N20" s="82">
        <v>0</v>
      </c>
      <c r="O20" s="99"/>
      <c r="P20" s="99"/>
    </row>
    <row r="21" spans="1:16" s="73" customFormat="1" ht="21.6" customHeight="1">
      <c r="A21" s="22">
        <f>IF(B21&lt;&gt;"",COUNTA($B$19:B21),"")</f>
        <v>3</v>
      </c>
      <c r="B21" s="84" t="s">
        <v>959</v>
      </c>
      <c r="C21" s="82">
        <v>189893</v>
      </c>
      <c r="D21" s="82">
        <v>0</v>
      </c>
      <c r="E21" s="82">
        <v>0</v>
      </c>
      <c r="F21" s="82">
        <v>0</v>
      </c>
      <c r="G21" s="82">
        <v>0</v>
      </c>
      <c r="H21" s="82">
        <v>189893</v>
      </c>
      <c r="I21" s="82">
        <v>138768</v>
      </c>
      <c r="J21" s="82">
        <v>51125</v>
      </c>
      <c r="K21" s="82">
        <v>0</v>
      </c>
      <c r="L21" s="82">
        <v>0</v>
      </c>
      <c r="M21" s="82">
        <v>0</v>
      </c>
      <c r="N21" s="82">
        <v>0</v>
      </c>
      <c r="O21" s="99"/>
      <c r="P21" s="99"/>
    </row>
    <row r="22" spans="1:16" s="73" customFormat="1" ht="11.1" customHeight="1">
      <c r="A22" s="22">
        <f>IF(B22&lt;&gt;"",COUNTA($B$19:B22),"")</f>
        <v>4</v>
      </c>
      <c r="B22" s="81" t="s">
        <v>144</v>
      </c>
      <c r="C22" s="82">
        <v>1724</v>
      </c>
      <c r="D22" s="82">
        <v>0</v>
      </c>
      <c r="E22" s="82">
        <v>0</v>
      </c>
      <c r="F22" s="82">
        <v>0</v>
      </c>
      <c r="G22" s="82">
        <v>0</v>
      </c>
      <c r="H22" s="82">
        <v>0</v>
      </c>
      <c r="I22" s="82">
        <v>0</v>
      </c>
      <c r="J22" s="82">
        <v>0</v>
      </c>
      <c r="K22" s="82">
        <v>0</v>
      </c>
      <c r="L22" s="82">
        <v>0</v>
      </c>
      <c r="M22" s="82">
        <v>0</v>
      </c>
      <c r="N22" s="82">
        <v>1724</v>
      </c>
      <c r="O22" s="99"/>
      <c r="P22" s="99"/>
    </row>
    <row r="23" spans="1:16" s="73" customFormat="1" ht="11.1" customHeight="1">
      <c r="A23" s="22">
        <f>IF(B23&lt;&gt;"",COUNTA($B$19:B23),"")</f>
        <v>5</v>
      </c>
      <c r="B23" s="81" t="s">
        <v>145</v>
      </c>
      <c r="C23" s="82">
        <v>241221</v>
      </c>
      <c r="D23" s="82">
        <v>5865</v>
      </c>
      <c r="E23" s="82">
        <v>12853</v>
      </c>
      <c r="F23" s="82">
        <v>14076</v>
      </c>
      <c r="G23" s="82">
        <v>27495</v>
      </c>
      <c r="H23" s="82">
        <v>115071</v>
      </c>
      <c r="I23" s="82">
        <v>13659</v>
      </c>
      <c r="J23" s="82">
        <v>101412</v>
      </c>
      <c r="K23" s="82">
        <v>5461</v>
      </c>
      <c r="L23" s="82">
        <v>26207</v>
      </c>
      <c r="M23" s="82">
        <v>32873</v>
      </c>
      <c r="N23" s="82">
        <v>1319</v>
      </c>
      <c r="O23" s="99"/>
      <c r="P23" s="99"/>
    </row>
    <row r="24" spans="1:16" s="73" customFormat="1" ht="11.1" customHeight="1">
      <c r="A24" s="22">
        <f>IF(B24&lt;&gt;"",COUNTA($B$19:B24),"")</f>
        <v>6</v>
      </c>
      <c r="B24" s="81" t="s">
        <v>146</v>
      </c>
      <c r="C24" s="82">
        <v>5729</v>
      </c>
      <c r="D24" s="82">
        <v>0</v>
      </c>
      <c r="E24" s="82">
        <v>0</v>
      </c>
      <c r="F24" s="82">
        <v>3724</v>
      </c>
      <c r="G24" s="82">
        <v>2</v>
      </c>
      <c r="H24" s="82">
        <v>1963</v>
      </c>
      <c r="I24" s="82">
        <v>620</v>
      </c>
      <c r="J24" s="82">
        <v>1342</v>
      </c>
      <c r="K24" s="82">
        <v>0</v>
      </c>
      <c r="L24" s="82">
        <v>41</v>
      </c>
      <c r="M24" s="82">
        <v>0</v>
      </c>
      <c r="N24" s="82">
        <v>0</v>
      </c>
      <c r="O24" s="99"/>
      <c r="P24" s="99"/>
    </row>
    <row r="25" spans="1:16" s="73" customFormat="1" ht="20.100000000000001" customHeight="1">
      <c r="A25" s="23">
        <f>IF(B25&lt;&gt;"",COUNTA($B$19:B25),"")</f>
        <v>7</v>
      </c>
      <c r="B25" s="85" t="s">
        <v>147</v>
      </c>
      <c r="C25" s="86">
        <v>646272</v>
      </c>
      <c r="D25" s="86">
        <v>63074</v>
      </c>
      <c r="E25" s="86">
        <v>52792</v>
      </c>
      <c r="F25" s="86">
        <v>40468</v>
      </c>
      <c r="G25" s="86">
        <v>39447</v>
      </c>
      <c r="H25" s="86">
        <v>319528</v>
      </c>
      <c r="I25" s="86">
        <v>161151</v>
      </c>
      <c r="J25" s="86">
        <v>158377</v>
      </c>
      <c r="K25" s="86">
        <v>23447</v>
      </c>
      <c r="L25" s="86">
        <v>52603</v>
      </c>
      <c r="M25" s="86">
        <v>51870</v>
      </c>
      <c r="N25" s="86">
        <v>3043</v>
      </c>
      <c r="O25" s="99"/>
      <c r="P25" s="99"/>
    </row>
    <row r="26" spans="1:16" s="73" customFormat="1" ht="21.6" customHeight="1">
      <c r="A26" s="22">
        <f>IF(B26&lt;&gt;"",COUNTA($B$19:B26),"")</f>
        <v>8</v>
      </c>
      <c r="B26" s="84" t="s">
        <v>148</v>
      </c>
      <c r="C26" s="82">
        <v>83201</v>
      </c>
      <c r="D26" s="82">
        <v>7809</v>
      </c>
      <c r="E26" s="82">
        <v>4318</v>
      </c>
      <c r="F26" s="82">
        <v>294</v>
      </c>
      <c r="G26" s="82">
        <v>1417</v>
      </c>
      <c r="H26" s="82">
        <v>389</v>
      </c>
      <c r="I26" s="82">
        <v>0</v>
      </c>
      <c r="J26" s="82">
        <v>389</v>
      </c>
      <c r="K26" s="82">
        <v>829</v>
      </c>
      <c r="L26" s="82">
        <v>63209</v>
      </c>
      <c r="M26" s="82">
        <v>4937</v>
      </c>
      <c r="N26" s="82">
        <v>0</v>
      </c>
      <c r="O26" s="99"/>
      <c r="P26" s="99"/>
    </row>
    <row r="27" spans="1:16" s="73" customFormat="1" ht="11.1" customHeight="1">
      <c r="A27" s="22">
        <f>IF(B27&lt;&gt;"",COUNTA($B$19:B27),"")</f>
        <v>9</v>
      </c>
      <c r="B27" s="81" t="s">
        <v>149</v>
      </c>
      <c r="C27" s="82">
        <v>40125</v>
      </c>
      <c r="D27" s="82">
        <v>203</v>
      </c>
      <c r="E27" s="82">
        <v>2</v>
      </c>
      <c r="F27" s="82">
        <v>0</v>
      </c>
      <c r="G27" s="82">
        <v>10</v>
      </c>
      <c r="H27" s="82">
        <v>0</v>
      </c>
      <c r="I27" s="82">
        <v>0</v>
      </c>
      <c r="J27" s="82">
        <v>0</v>
      </c>
      <c r="K27" s="82">
        <v>0</v>
      </c>
      <c r="L27" s="82">
        <v>37078</v>
      </c>
      <c r="M27" s="82">
        <v>2832</v>
      </c>
      <c r="N27" s="82">
        <v>0</v>
      </c>
      <c r="O27" s="99"/>
      <c r="P27" s="99"/>
    </row>
    <row r="28" spans="1:16"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row>
    <row r="29" spans="1:16" s="73" customFormat="1" ht="11.1" customHeight="1">
      <c r="A29" s="22">
        <f>IF(B29&lt;&gt;"",COUNTA($B$19:B29),"")</f>
        <v>11</v>
      </c>
      <c r="B29" s="81" t="s">
        <v>151</v>
      </c>
      <c r="C29" s="82">
        <v>202</v>
      </c>
      <c r="D29" s="82">
        <v>0</v>
      </c>
      <c r="E29" s="82">
        <v>0</v>
      </c>
      <c r="F29" s="82">
        <v>0</v>
      </c>
      <c r="G29" s="82">
        <v>0</v>
      </c>
      <c r="H29" s="82">
        <v>173</v>
      </c>
      <c r="I29" s="82">
        <v>173</v>
      </c>
      <c r="J29" s="82">
        <v>0</v>
      </c>
      <c r="K29" s="82">
        <v>16</v>
      </c>
      <c r="L29" s="82">
        <v>13</v>
      </c>
      <c r="M29" s="82">
        <v>1</v>
      </c>
      <c r="N29" s="82">
        <v>0</v>
      </c>
      <c r="O29" s="99"/>
      <c r="P29" s="99"/>
    </row>
    <row r="30" spans="1:16"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99"/>
      <c r="P30" s="99"/>
    </row>
    <row r="31" spans="1:16" s="73" customFormat="1" ht="20.100000000000001" customHeight="1">
      <c r="A31" s="23">
        <f>IF(B31&lt;&gt;"",COUNTA($B$19:B31),"")</f>
        <v>13</v>
      </c>
      <c r="B31" s="85" t="s">
        <v>152</v>
      </c>
      <c r="C31" s="86">
        <v>83402</v>
      </c>
      <c r="D31" s="86">
        <v>7809</v>
      </c>
      <c r="E31" s="86">
        <v>4318</v>
      </c>
      <c r="F31" s="86">
        <v>294</v>
      </c>
      <c r="G31" s="86">
        <v>1417</v>
      </c>
      <c r="H31" s="86">
        <v>561</v>
      </c>
      <c r="I31" s="86">
        <v>173</v>
      </c>
      <c r="J31" s="86">
        <v>389</v>
      </c>
      <c r="K31" s="86">
        <v>845</v>
      </c>
      <c r="L31" s="86">
        <v>63222</v>
      </c>
      <c r="M31" s="86">
        <v>4937</v>
      </c>
      <c r="N31" s="86">
        <v>0</v>
      </c>
      <c r="O31" s="99"/>
      <c r="P31" s="99"/>
    </row>
    <row r="32" spans="1:16" s="73" customFormat="1" ht="20.100000000000001" customHeight="1">
      <c r="A32" s="23">
        <f>IF(B32&lt;&gt;"",COUNTA($B$19:B32),"")</f>
        <v>14</v>
      </c>
      <c r="B32" s="85" t="s">
        <v>153</v>
      </c>
      <c r="C32" s="86">
        <v>729674</v>
      </c>
      <c r="D32" s="86">
        <v>70884</v>
      </c>
      <c r="E32" s="86">
        <v>57110</v>
      </c>
      <c r="F32" s="86">
        <v>40761</v>
      </c>
      <c r="G32" s="86">
        <v>40863</v>
      </c>
      <c r="H32" s="86">
        <v>320089</v>
      </c>
      <c r="I32" s="86">
        <v>161324</v>
      </c>
      <c r="J32" s="86">
        <v>158765</v>
      </c>
      <c r="K32" s="86">
        <v>24292</v>
      </c>
      <c r="L32" s="86">
        <v>115825</v>
      </c>
      <c r="M32" s="86">
        <v>56808</v>
      </c>
      <c r="N32" s="86">
        <v>3043</v>
      </c>
      <c r="O32" s="99"/>
      <c r="P32" s="99"/>
    </row>
    <row r="33" spans="1:16" s="73" customFormat="1" ht="11.1" customHeight="1">
      <c r="A33" s="22">
        <f>IF(B33&lt;&gt;"",COUNTA($B$19:B33),"")</f>
        <v>15</v>
      </c>
      <c r="B33" s="81" t="s">
        <v>154</v>
      </c>
      <c r="C33" s="82">
        <v>197888</v>
      </c>
      <c r="D33" s="82">
        <v>0</v>
      </c>
      <c r="E33" s="82">
        <v>0</v>
      </c>
      <c r="F33" s="82">
        <v>0</v>
      </c>
      <c r="G33" s="82">
        <v>0</v>
      </c>
      <c r="H33" s="82">
        <v>0</v>
      </c>
      <c r="I33" s="82">
        <v>0</v>
      </c>
      <c r="J33" s="82">
        <v>0</v>
      </c>
      <c r="K33" s="82">
        <v>0</v>
      </c>
      <c r="L33" s="82">
        <v>0</v>
      </c>
      <c r="M33" s="82">
        <v>0</v>
      </c>
      <c r="N33" s="82">
        <v>197888</v>
      </c>
      <c r="O33" s="99"/>
      <c r="P33" s="99"/>
    </row>
    <row r="34" spans="1:16" s="73" customFormat="1" ht="11.1" customHeight="1">
      <c r="A34" s="22">
        <f>IF(B34&lt;&gt;"",COUNTA($B$19:B34),"")</f>
        <v>16</v>
      </c>
      <c r="B34" s="81" t="s">
        <v>155</v>
      </c>
      <c r="C34" s="82">
        <v>67654</v>
      </c>
      <c r="D34" s="82">
        <v>0</v>
      </c>
      <c r="E34" s="82">
        <v>0</v>
      </c>
      <c r="F34" s="82">
        <v>0</v>
      </c>
      <c r="G34" s="82">
        <v>0</v>
      </c>
      <c r="H34" s="82">
        <v>0</v>
      </c>
      <c r="I34" s="82">
        <v>0</v>
      </c>
      <c r="J34" s="82">
        <v>0</v>
      </c>
      <c r="K34" s="82">
        <v>0</v>
      </c>
      <c r="L34" s="82">
        <v>0</v>
      </c>
      <c r="M34" s="82">
        <v>0</v>
      </c>
      <c r="N34" s="82">
        <v>67654</v>
      </c>
      <c r="O34" s="99"/>
      <c r="P34" s="99"/>
    </row>
    <row r="35" spans="1:16" s="73" customFormat="1" ht="11.1" customHeight="1">
      <c r="A35" s="22">
        <f>IF(B35&lt;&gt;"",COUNTA($B$19:B35),"")</f>
        <v>17</v>
      </c>
      <c r="B35" s="81" t="s">
        <v>171</v>
      </c>
      <c r="C35" s="82">
        <v>79754</v>
      </c>
      <c r="D35" s="82">
        <v>0</v>
      </c>
      <c r="E35" s="82">
        <v>0</v>
      </c>
      <c r="F35" s="82">
        <v>0</v>
      </c>
      <c r="G35" s="82">
        <v>0</v>
      </c>
      <c r="H35" s="82">
        <v>0</v>
      </c>
      <c r="I35" s="82">
        <v>0</v>
      </c>
      <c r="J35" s="82">
        <v>0</v>
      </c>
      <c r="K35" s="82">
        <v>0</v>
      </c>
      <c r="L35" s="82">
        <v>0</v>
      </c>
      <c r="M35" s="82">
        <v>0</v>
      </c>
      <c r="N35" s="82">
        <v>79754</v>
      </c>
      <c r="O35" s="99"/>
      <c r="P35" s="99"/>
    </row>
    <row r="36" spans="1:16" s="73" customFormat="1" ht="11.1" customHeight="1">
      <c r="A36" s="22">
        <f>IF(B36&lt;&gt;"",COUNTA($B$19:B36),"")</f>
        <v>18</v>
      </c>
      <c r="B36" s="81" t="s">
        <v>172</v>
      </c>
      <c r="C36" s="82">
        <v>23487</v>
      </c>
      <c r="D36" s="82">
        <v>0</v>
      </c>
      <c r="E36" s="82">
        <v>0</v>
      </c>
      <c r="F36" s="82">
        <v>0</v>
      </c>
      <c r="G36" s="82">
        <v>0</v>
      </c>
      <c r="H36" s="82">
        <v>0</v>
      </c>
      <c r="I36" s="82">
        <v>0</v>
      </c>
      <c r="J36" s="82">
        <v>0</v>
      </c>
      <c r="K36" s="82">
        <v>0</v>
      </c>
      <c r="L36" s="82">
        <v>0</v>
      </c>
      <c r="M36" s="82">
        <v>0</v>
      </c>
      <c r="N36" s="82">
        <v>23487</v>
      </c>
      <c r="O36" s="99"/>
      <c r="P36" s="99"/>
    </row>
    <row r="37" spans="1:16" s="73" customFormat="1" ht="11.1" customHeight="1">
      <c r="A37" s="22">
        <f>IF(B37&lt;&gt;"",COUNTA($B$19:B37),"")</f>
        <v>19</v>
      </c>
      <c r="B37" s="81" t="s">
        <v>61</v>
      </c>
      <c r="C37" s="82">
        <v>110024</v>
      </c>
      <c r="D37" s="82">
        <v>0</v>
      </c>
      <c r="E37" s="82">
        <v>0</v>
      </c>
      <c r="F37" s="82">
        <v>0</v>
      </c>
      <c r="G37" s="82">
        <v>0</v>
      </c>
      <c r="H37" s="82">
        <v>0</v>
      </c>
      <c r="I37" s="82">
        <v>0</v>
      </c>
      <c r="J37" s="82">
        <v>0</v>
      </c>
      <c r="K37" s="82">
        <v>0</v>
      </c>
      <c r="L37" s="82">
        <v>0</v>
      </c>
      <c r="M37" s="82">
        <v>0</v>
      </c>
      <c r="N37" s="82">
        <v>110024</v>
      </c>
      <c r="O37" s="99"/>
      <c r="P37" s="99"/>
    </row>
    <row r="38" spans="1:16" s="73" customFormat="1" ht="21.6" customHeight="1">
      <c r="A38" s="22">
        <f>IF(B38&lt;&gt;"",COUNTA($B$19:B38),"")</f>
        <v>20</v>
      </c>
      <c r="B38" s="84" t="s">
        <v>156</v>
      </c>
      <c r="C38" s="82">
        <v>65357</v>
      </c>
      <c r="D38" s="82">
        <v>0</v>
      </c>
      <c r="E38" s="82">
        <v>0</v>
      </c>
      <c r="F38" s="82">
        <v>0</v>
      </c>
      <c r="G38" s="82">
        <v>0</v>
      </c>
      <c r="H38" s="82">
        <v>0</v>
      </c>
      <c r="I38" s="82">
        <v>0</v>
      </c>
      <c r="J38" s="82">
        <v>0</v>
      </c>
      <c r="K38" s="82">
        <v>0</v>
      </c>
      <c r="L38" s="82">
        <v>0</v>
      </c>
      <c r="M38" s="82">
        <v>0</v>
      </c>
      <c r="N38" s="82">
        <v>65357</v>
      </c>
      <c r="O38" s="99"/>
      <c r="P38" s="99"/>
    </row>
    <row r="39" spans="1:16" s="73" customFormat="1" ht="21.6" customHeight="1">
      <c r="A39" s="22">
        <f>IF(B39&lt;&gt;"",COUNTA($B$19:B39),"")</f>
        <v>21</v>
      </c>
      <c r="B39" s="84" t="s">
        <v>157</v>
      </c>
      <c r="C39" s="82">
        <v>112417</v>
      </c>
      <c r="D39" s="82">
        <v>949</v>
      </c>
      <c r="E39" s="82">
        <v>51</v>
      </c>
      <c r="F39" s="82">
        <v>90</v>
      </c>
      <c r="G39" s="82">
        <v>10647</v>
      </c>
      <c r="H39" s="82">
        <v>96285</v>
      </c>
      <c r="I39" s="82">
        <v>46592</v>
      </c>
      <c r="J39" s="82">
        <v>49693</v>
      </c>
      <c r="K39" s="82">
        <v>339</v>
      </c>
      <c r="L39" s="82">
        <v>3976</v>
      </c>
      <c r="M39" s="82">
        <v>81</v>
      </c>
      <c r="N39" s="82">
        <v>0</v>
      </c>
      <c r="O39" s="99"/>
      <c r="P39" s="99"/>
    </row>
    <row r="40" spans="1:16" s="73" customFormat="1" ht="21.6" customHeight="1">
      <c r="A40" s="22">
        <f>IF(B40&lt;&gt;"",COUNTA($B$19:B40),"")</f>
        <v>22</v>
      </c>
      <c r="B40" s="84" t="s">
        <v>158</v>
      </c>
      <c r="C40" s="82">
        <v>34546</v>
      </c>
      <c r="D40" s="82">
        <v>4476</v>
      </c>
      <c r="E40" s="82">
        <v>125</v>
      </c>
      <c r="F40" s="82">
        <v>65</v>
      </c>
      <c r="G40" s="82">
        <v>356</v>
      </c>
      <c r="H40" s="82">
        <v>29223</v>
      </c>
      <c r="I40" s="82">
        <v>29044</v>
      </c>
      <c r="J40" s="82">
        <v>179</v>
      </c>
      <c r="K40" s="82">
        <v>126</v>
      </c>
      <c r="L40" s="82">
        <v>0</v>
      </c>
      <c r="M40" s="82">
        <v>175</v>
      </c>
      <c r="N40" s="82">
        <v>0</v>
      </c>
      <c r="O40" s="99"/>
      <c r="P40" s="99"/>
    </row>
    <row r="41" spans="1:16" s="73" customFormat="1" ht="11.1" customHeight="1">
      <c r="A41" s="22">
        <f>IF(B41&lt;&gt;"",COUNTA($B$19:B41),"")</f>
        <v>23</v>
      </c>
      <c r="B41" s="81" t="s">
        <v>159</v>
      </c>
      <c r="C41" s="82">
        <v>54081</v>
      </c>
      <c r="D41" s="82">
        <v>71</v>
      </c>
      <c r="E41" s="82">
        <v>19458</v>
      </c>
      <c r="F41" s="82">
        <v>0</v>
      </c>
      <c r="G41" s="82">
        <v>28</v>
      </c>
      <c r="H41" s="82">
        <v>103</v>
      </c>
      <c r="I41" s="82">
        <v>1</v>
      </c>
      <c r="J41" s="82">
        <v>103</v>
      </c>
      <c r="K41" s="82">
        <v>2787</v>
      </c>
      <c r="L41" s="82">
        <v>10364</v>
      </c>
      <c r="M41" s="82">
        <v>21268</v>
      </c>
      <c r="N41" s="82">
        <v>0</v>
      </c>
      <c r="O41" s="99"/>
      <c r="P41" s="99"/>
    </row>
    <row r="42" spans="1:16" s="73" customFormat="1" ht="11.1" customHeight="1">
      <c r="A42" s="22">
        <f>IF(B42&lt;&gt;"",COUNTA($B$19:B42),"")</f>
        <v>24</v>
      </c>
      <c r="B42" s="81" t="s">
        <v>160</v>
      </c>
      <c r="C42" s="82">
        <v>93397</v>
      </c>
      <c r="D42" s="82">
        <v>7282</v>
      </c>
      <c r="E42" s="82">
        <v>4836</v>
      </c>
      <c r="F42" s="82">
        <v>5224</v>
      </c>
      <c r="G42" s="82">
        <v>3602</v>
      </c>
      <c r="H42" s="82">
        <v>40964</v>
      </c>
      <c r="I42" s="82">
        <v>36957</v>
      </c>
      <c r="J42" s="82">
        <v>4006</v>
      </c>
      <c r="K42" s="82">
        <v>817</v>
      </c>
      <c r="L42" s="82">
        <v>13969</v>
      </c>
      <c r="M42" s="82">
        <v>12716</v>
      </c>
      <c r="N42" s="82">
        <v>3987</v>
      </c>
      <c r="O42" s="99"/>
      <c r="P42" s="99"/>
    </row>
    <row r="43" spans="1:16" s="73" customFormat="1" ht="11.1" customHeight="1">
      <c r="A43" s="22">
        <f>IF(B43&lt;&gt;"",COUNTA($B$19:B43),"")</f>
        <v>25</v>
      </c>
      <c r="B43" s="81" t="s">
        <v>146</v>
      </c>
      <c r="C43" s="82">
        <v>5729</v>
      </c>
      <c r="D43" s="82">
        <v>0</v>
      </c>
      <c r="E43" s="82">
        <v>0</v>
      </c>
      <c r="F43" s="82">
        <v>3724</v>
      </c>
      <c r="G43" s="82">
        <v>2</v>
      </c>
      <c r="H43" s="82">
        <v>1963</v>
      </c>
      <c r="I43" s="82">
        <v>620</v>
      </c>
      <c r="J43" s="82">
        <v>1342</v>
      </c>
      <c r="K43" s="82">
        <v>0</v>
      </c>
      <c r="L43" s="82">
        <v>41</v>
      </c>
      <c r="M43" s="82">
        <v>0</v>
      </c>
      <c r="N43" s="82">
        <v>0</v>
      </c>
      <c r="O43" s="99"/>
      <c r="P43" s="99"/>
    </row>
    <row r="44" spans="1:16" s="73" customFormat="1" ht="20.100000000000001" customHeight="1">
      <c r="A44" s="23">
        <f>IF(B44&lt;&gt;"",COUNTA($B$19:B44),"")</f>
        <v>26</v>
      </c>
      <c r="B44" s="85" t="s">
        <v>161</v>
      </c>
      <c r="C44" s="86">
        <v>661981</v>
      </c>
      <c r="D44" s="86">
        <v>12778</v>
      </c>
      <c r="E44" s="86">
        <v>24470</v>
      </c>
      <c r="F44" s="86">
        <v>1655</v>
      </c>
      <c r="G44" s="86">
        <v>14632</v>
      </c>
      <c r="H44" s="86">
        <v>164612</v>
      </c>
      <c r="I44" s="86">
        <v>111974</v>
      </c>
      <c r="J44" s="86">
        <v>52639</v>
      </c>
      <c r="K44" s="86">
        <v>4069</v>
      </c>
      <c r="L44" s="86">
        <v>28268</v>
      </c>
      <c r="M44" s="86">
        <v>34240</v>
      </c>
      <c r="N44" s="86">
        <v>377256</v>
      </c>
      <c r="O44" s="99"/>
      <c r="P44" s="99"/>
    </row>
    <row r="45" spans="1:16" s="101" customFormat="1" ht="11.1" customHeight="1">
      <c r="A45" s="22">
        <f>IF(B45&lt;&gt;"",COUNTA($B$19:B45),"")</f>
        <v>27</v>
      </c>
      <c r="B45" s="81" t="s">
        <v>162</v>
      </c>
      <c r="C45" s="82">
        <v>56770</v>
      </c>
      <c r="D45" s="82">
        <v>896</v>
      </c>
      <c r="E45" s="82">
        <v>932</v>
      </c>
      <c r="F45" s="82">
        <v>442</v>
      </c>
      <c r="G45" s="82">
        <v>48</v>
      </c>
      <c r="H45" s="82">
        <v>389</v>
      </c>
      <c r="I45" s="82">
        <v>0</v>
      </c>
      <c r="J45" s="82">
        <v>389</v>
      </c>
      <c r="K45" s="82">
        <v>200</v>
      </c>
      <c r="L45" s="82">
        <v>37605</v>
      </c>
      <c r="M45" s="82">
        <v>328</v>
      </c>
      <c r="N45" s="82">
        <v>15931</v>
      </c>
      <c r="O45" s="100"/>
      <c r="P45" s="100"/>
    </row>
    <row r="46" spans="1:16"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row>
    <row r="47" spans="1:16" s="101" customFormat="1" ht="11.1" customHeight="1">
      <c r="A47" s="22">
        <f>IF(B47&lt;&gt;"",COUNTA($B$19:B47),"")</f>
        <v>29</v>
      </c>
      <c r="B47" s="81" t="s">
        <v>164</v>
      </c>
      <c r="C47" s="82">
        <v>13069</v>
      </c>
      <c r="D47" s="82">
        <v>6881</v>
      </c>
      <c r="E47" s="82">
        <v>44</v>
      </c>
      <c r="F47" s="82">
        <v>0</v>
      </c>
      <c r="G47" s="82">
        <v>51</v>
      </c>
      <c r="H47" s="82">
        <v>115</v>
      </c>
      <c r="I47" s="82">
        <v>115</v>
      </c>
      <c r="J47" s="82">
        <v>0</v>
      </c>
      <c r="K47" s="82">
        <v>0</v>
      </c>
      <c r="L47" s="82">
        <v>5868</v>
      </c>
      <c r="M47" s="82">
        <v>109</v>
      </c>
      <c r="N47" s="82">
        <v>0</v>
      </c>
      <c r="O47" s="100"/>
      <c r="P47" s="100"/>
    </row>
    <row r="48" spans="1:16"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0"/>
      <c r="P48" s="100"/>
    </row>
    <row r="49" spans="1:16" s="73" customFormat="1" ht="20.100000000000001" customHeight="1">
      <c r="A49" s="23">
        <f>IF(B49&lt;&gt;"",COUNTA($B$19:B49),"")</f>
        <v>31</v>
      </c>
      <c r="B49" s="85" t="s">
        <v>165</v>
      </c>
      <c r="C49" s="86">
        <v>69840</v>
      </c>
      <c r="D49" s="86">
        <v>7777</v>
      </c>
      <c r="E49" s="86">
        <v>977</v>
      </c>
      <c r="F49" s="86">
        <v>442</v>
      </c>
      <c r="G49" s="86">
        <v>99</v>
      </c>
      <c r="H49" s="86">
        <v>504</v>
      </c>
      <c r="I49" s="86">
        <v>115</v>
      </c>
      <c r="J49" s="86">
        <v>389</v>
      </c>
      <c r="K49" s="86">
        <v>200</v>
      </c>
      <c r="L49" s="86">
        <v>43473</v>
      </c>
      <c r="M49" s="86">
        <v>437</v>
      </c>
      <c r="N49" s="86">
        <v>15931</v>
      </c>
      <c r="O49" s="99"/>
      <c r="P49" s="99"/>
    </row>
    <row r="50" spans="1:16" s="73" customFormat="1" ht="20.100000000000001" customHeight="1">
      <c r="A50" s="23">
        <f>IF(B50&lt;&gt;"",COUNTA($B$19:B50),"")</f>
        <v>32</v>
      </c>
      <c r="B50" s="85" t="s">
        <v>166</v>
      </c>
      <c r="C50" s="86">
        <v>731820</v>
      </c>
      <c r="D50" s="86">
        <v>20555</v>
      </c>
      <c r="E50" s="86">
        <v>25446</v>
      </c>
      <c r="F50" s="86">
        <v>2097</v>
      </c>
      <c r="G50" s="86">
        <v>14731</v>
      </c>
      <c r="H50" s="86">
        <v>165117</v>
      </c>
      <c r="I50" s="86">
        <v>112089</v>
      </c>
      <c r="J50" s="86">
        <v>53027</v>
      </c>
      <c r="K50" s="86">
        <v>4269</v>
      </c>
      <c r="L50" s="86">
        <v>71742</v>
      </c>
      <c r="M50" s="86">
        <v>34676</v>
      </c>
      <c r="N50" s="86">
        <v>393187</v>
      </c>
      <c r="O50" s="99"/>
      <c r="P50" s="99"/>
    </row>
    <row r="51" spans="1:16" s="73" customFormat="1" ht="20.100000000000001" customHeight="1">
      <c r="A51" s="23">
        <f>IF(B51&lt;&gt;"",COUNTA($B$19:B51),"")</f>
        <v>33</v>
      </c>
      <c r="B51" s="85" t="s">
        <v>167</v>
      </c>
      <c r="C51" s="86">
        <v>2146</v>
      </c>
      <c r="D51" s="86">
        <v>-50329</v>
      </c>
      <c r="E51" s="86">
        <v>-31663</v>
      </c>
      <c r="F51" s="86">
        <v>-38664</v>
      </c>
      <c r="G51" s="86">
        <v>-26132</v>
      </c>
      <c r="H51" s="86">
        <v>-154973</v>
      </c>
      <c r="I51" s="86">
        <v>-49235</v>
      </c>
      <c r="J51" s="86">
        <v>-105738</v>
      </c>
      <c r="K51" s="86">
        <v>-20022</v>
      </c>
      <c r="L51" s="86">
        <v>-44083</v>
      </c>
      <c r="M51" s="86">
        <v>-22131</v>
      </c>
      <c r="N51" s="86">
        <v>390144</v>
      </c>
      <c r="O51" s="99"/>
      <c r="P51" s="99"/>
    </row>
    <row r="52" spans="1:16" s="101" customFormat="1" ht="24.95" customHeight="1">
      <c r="A52" s="22">
        <f>IF(B52&lt;&gt;"",COUNTA($B$19:B52),"")</f>
        <v>34</v>
      </c>
      <c r="B52" s="88" t="s">
        <v>168</v>
      </c>
      <c r="C52" s="89">
        <v>15709</v>
      </c>
      <c r="D52" s="89">
        <v>-50296</v>
      </c>
      <c r="E52" s="89">
        <v>-28322</v>
      </c>
      <c r="F52" s="89">
        <v>-38813</v>
      </c>
      <c r="G52" s="89">
        <v>-24814</v>
      </c>
      <c r="H52" s="89">
        <v>-154916</v>
      </c>
      <c r="I52" s="89">
        <v>-49177</v>
      </c>
      <c r="J52" s="89">
        <v>-105738</v>
      </c>
      <c r="K52" s="89">
        <v>-19378</v>
      </c>
      <c r="L52" s="89">
        <v>-24335</v>
      </c>
      <c r="M52" s="89">
        <v>-17631</v>
      </c>
      <c r="N52" s="89">
        <v>374213</v>
      </c>
      <c r="O52" s="100"/>
      <c r="P52" s="100"/>
    </row>
    <row r="53" spans="1:16" s="101" customFormat="1" ht="18" customHeight="1">
      <c r="A53" s="22">
        <f>IF(B53&lt;&gt;"",COUNTA($B$19:B53),"")</f>
        <v>35</v>
      </c>
      <c r="B53" s="81" t="s">
        <v>169</v>
      </c>
      <c r="C53" s="82">
        <v>0</v>
      </c>
      <c r="D53" s="82">
        <v>0</v>
      </c>
      <c r="E53" s="82">
        <v>0</v>
      </c>
      <c r="F53" s="82">
        <v>0</v>
      </c>
      <c r="G53" s="82">
        <v>0</v>
      </c>
      <c r="H53" s="82">
        <v>0</v>
      </c>
      <c r="I53" s="82">
        <v>0</v>
      </c>
      <c r="J53" s="82">
        <v>0</v>
      </c>
      <c r="K53" s="82">
        <v>0</v>
      </c>
      <c r="L53" s="82">
        <v>0</v>
      </c>
      <c r="M53" s="82">
        <v>0</v>
      </c>
      <c r="N53" s="82">
        <v>0</v>
      </c>
      <c r="O53" s="100"/>
      <c r="P53" s="100"/>
    </row>
    <row r="54" spans="1:16" ht="11.1" customHeight="1">
      <c r="A54" s="22">
        <f>IF(B54&lt;&gt;"",COUNTA($B$19:B54),"")</f>
        <v>36</v>
      </c>
      <c r="B54" s="81" t="s">
        <v>170</v>
      </c>
      <c r="C54" s="82">
        <v>8599</v>
      </c>
      <c r="D54" s="82">
        <v>0</v>
      </c>
      <c r="E54" s="82">
        <v>0</v>
      </c>
      <c r="F54" s="82">
        <v>0</v>
      </c>
      <c r="G54" s="82">
        <v>0</v>
      </c>
      <c r="H54" s="82">
        <v>0</v>
      </c>
      <c r="I54" s="82">
        <v>0</v>
      </c>
      <c r="J54" s="82">
        <v>0</v>
      </c>
      <c r="K54" s="82">
        <v>0</v>
      </c>
      <c r="L54" s="82">
        <v>0</v>
      </c>
      <c r="M54" s="82">
        <v>0</v>
      </c>
      <c r="N54" s="82">
        <v>8599</v>
      </c>
    </row>
    <row r="55" spans="1:16"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16" s="73" customFormat="1" ht="11.1" customHeight="1">
      <c r="A56" s="22">
        <f>IF(B56&lt;&gt;"",COUNTA($B$19:B56),"")</f>
        <v>37</v>
      </c>
      <c r="B56" s="81" t="s">
        <v>142</v>
      </c>
      <c r="C56" s="83">
        <v>704.5</v>
      </c>
      <c r="D56" s="83">
        <v>238.91</v>
      </c>
      <c r="E56" s="83">
        <v>151.22999999999999</v>
      </c>
      <c r="F56" s="83">
        <v>26.57</v>
      </c>
      <c r="G56" s="83">
        <v>41.82</v>
      </c>
      <c r="H56" s="83">
        <v>68.2</v>
      </c>
      <c r="I56" s="83">
        <v>35.4</v>
      </c>
      <c r="J56" s="83">
        <v>32.799999999999997</v>
      </c>
      <c r="K56" s="83">
        <v>38.85</v>
      </c>
      <c r="L56" s="83">
        <v>72.540000000000006</v>
      </c>
      <c r="M56" s="83">
        <v>66.39</v>
      </c>
      <c r="N56" s="83">
        <v>0</v>
      </c>
      <c r="O56" s="99"/>
      <c r="P56" s="99"/>
    </row>
    <row r="57" spans="1:16" s="73" customFormat="1" ht="11.1" customHeight="1">
      <c r="A57" s="22">
        <f>IF(B57&lt;&gt;"",COUNTA($B$19:B57),"")</f>
        <v>38</v>
      </c>
      <c r="B57" s="81" t="s">
        <v>143</v>
      </c>
      <c r="C57" s="83">
        <v>345.11</v>
      </c>
      <c r="D57" s="83">
        <v>35.08</v>
      </c>
      <c r="E57" s="83">
        <v>40.049999999999997</v>
      </c>
      <c r="F57" s="83">
        <v>117.66</v>
      </c>
      <c r="G57" s="83">
        <v>15.43</v>
      </c>
      <c r="H57" s="83">
        <v>10.95</v>
      </c>
      <c r="I57" s="83">
        <v>9.36</v>
      </c>
      <c r="J57" s="83">
        <v>1.59</v>
      </c>
      <c r="K57" s="83">
        <v>47.29</v>
      </c>
      <c r="L57" s="83">
        <v>54.07</v>
      </c>
      <c r="M57" s="83">
        <v>24.59</v>
      </c>
      <c r="N57" s="83">
        <v>0</v>
      </c>
      <c r="O57" s="99"/>
      <c r="P57" s="99"/>
    </row>
    <row r="58" spans="1:16" s="73" customFormat="1" ht="21.6" customHeight="1">
      <c r="A58" s="22">
        <f>IF(B58&lt;&gt;"",COUNTA($B$19:B58),"")</f>
        <v>39</v>
      </c>
      <c r="B58" s="84" t="s">
        <v>959</v>
      </c>
      <c r="C58" s="83">
        <v>909.44</v>
      </c>
      <c r="D58" s="83">
        <v>0</v>
      </c>
      <c r="E58" s="83">
        <v>0</v>
      </c>
      <c r="F58" s="83">
        <v>0</v>
      </c>
      <c r="G58" s="83">
        <v>0</v>
      </c>
      <c r="H58" s="83">
        <v>909.44</v>
      </c>
      <c r="I58" s="83">
        <v>664.59</v>
      </c>
      <c r="J58" s="83">
        <v>244.85</v>
      </c>
      <c r="K58" s="83">
        <v>0</v>
      </c>
      <c r="L58" s="83">
        <v>0</v>
      </c>
      <c r="M58" s="83">
        <v>0</v>
      </c>
      <c r="N58" s="83">
        <v>0</v>
      </c>
      <c r="O58" s="99"/>
      <c r="P58" s="99"/>
    </row>
    <row r="59" spans="1:16" s="73" customFormat="1" ht="11.1" customHeight="1">
      <c r="A59" s="22">
        <f>IF(B59&lt;&gt;"",COUNTA($B$19:B59),"")</f>
        <v>40</v>
      </c>
      <c r="B59" s="81" t="s">
        <v>144</v>
      </c>
      <c r="C59" s="83">
        <v>8.26</v>
      </c>
      <c r="D59" s="83">
        <v>0</v>
      </c>
      <c r="E59" s="83">
        <v>0</v>
      </c>
      <c r="F59" s="83">
        <v>0</v>
      </c>
      <c r="G59" s="83">
        <v>0</v>
      </c>
      <c r="H59" s="83">
        <v>0</v>
      </c>
      <c r="I59" s="83">
        <v>0</v>
      </c>
      <c r="J59" s="83">
        <v>0</v>
      </c>
      <c r="K59" s="83">
        <v>0</v>
      </c>
      <c r="L59" s="83">
        <v>0</v>
      </c>
      <c r="M59" s="83">
        <v>0</v>
      </c>
      <c r="N59" s="83">
        <v>8.26</v>
      </c>
      <c r="O59" s="99"/>
      <c r="P59" s="99"/>
    </row>
    <row r="60" spans="1:16" s="73" customFormat="1" ht="11.1" customHeight="1">
      <c r="A60" s="22">
        <f>IF(B60&lt;&gt;"",COUNTA($B$19:B60),"")</f>
        <v>41</v>
      </c>
      <c r="B60" s="81" t="s">
        <v>145</v>
      </c>
      <c r="C60" s="83">
        <v>1155.25</v>
      </c>
      <c r="D60" s="83">
        <v>28.09</v>
      </c>
      <c r="E60" s="83">
        <v>61.55</v>
      </c>
      <c r="F60" s="83">
        <v>67.42</v>
      </c>
      <c r="G60" s="83">
        <v>131.68</v>
      </c>
      <c r="H60" s="83">
        <v>551.1</v>
      </c>
      <c r="I60" s="83">
        <v>65.42</v>
      </c>
      <c r="J60" s="83">
        <v>485.68</v>
      </c>
      <c r="K60" s="83">
        <v>26.15</v>
      </c>
      <c r="L60" s="83">
        <v>125.51</v>
      </c>
      <c r="M60" s="83">
        <v>157.44</v>
      </c>
      <c r="N60" s="83">
        <v>6.32</v>
      </c>
      <c r="O60" s="99"/>
      <c r="P60" s="99"/>
    </row>
    <row r="61" spans="1:16" s="73" customFormat="1" ht="11.1" customHeight="1">
      <c r="A61" s="22">
        <f>IF(B61&lt;&gt;"",COUNTA($B$19:B61),"")</f>
        <v>42</v>
      </c>
      <c r="B61" s="81" t="s">
        <v>146</v>
      </c>
      <c r="C61" s="83">
        <v>27.44</v>
      </c>
      <c r="D61" s="83">
        <v>0</v>
      </c>
      <c r="E61" s="83">
        <v>0</v>
      </c>
      <c r="F61" s="83">
        <v>17.829999999999998</v>
      </c>
      <c r="G61" s="83">
        <v>0.01</v>
      </c>
      <c r="H61" s="83">
        <v>9.4</v>
      </c>
      <c r="I61" s="83">
        <v>2.97</v>
      </c>
      <c r="J61" s="83">
        <v>6.43</v>
      </c>
      <c r="K61" s="83">
        <v>0</v>
      </c>
      <c r="L61" s="83">
        <v>0.2</v>
      </c>
      <c r="M61" s="83">
        <v>0</v>
      </c>
      <c r="N61" s="83">
        <v>0</v>
      </c>
      <c r="O61" s="99"/>
      <c r="P61" s="99"/>
    </row>
    <row r="62" spans="1:16" s="73" customFormat="1" ht="20.100000000000001" customHeight="1">
      <c r="A62" s="23">
        <f>IF(B62&lt;&gt;"",COUNTA($B$19:B62),"")</f>
        <v>43</v>
      </c>
      <c r="B62" s="85" t="s">
        <v>147</v>
      </c>
      <c r="C62" s="87">
        <v>3095.13</v>
      </c>
      <c r="D62" s="87">
        <v>302.08</v>
      </c>
      <c r="E62" s="87">
        <v>252.83</v>
      </c>
      <c r="F62" s="87">
        <v>193.81</v>
      </c>
      <c r="G62" s="87">
        <v>188.92</v>
      </c>
      <c r="H62" s="87">
        <v>1530.28</v>
      </c>
      <c r="I62" s="87">
        <v>771.79</v>
      </c>
      <c r="J62" s="87">
        <v>758.5</v>
      </c>
      <c r="K62" s="87">
        <v>112.29</v>
      </c>
      <c r="L62" s="87">
        <v>251.93</v>
      </c>
      <c r="M62" s="87">
        <v>248.42</v>
      </c>
      <c r="N62" s="87">
        <v>14.57</v>
      </c>
      <c r="O62" s="99"/>
      <c r="P62" s="99"/>
    </row>
    <row r="63" spans="1:16" s="73" customFormat="1" ht="21.6" customHeight="1">
      <c r="A63" s="22">
        <f>IF(B63&lt;&gt;"",COUNTA($B$19:B63),"")</f>
        <v>44</v>
      </c>
      <c r="B63" s="84" t="s">
        <v>148</v>
      </c>
      <c r="C63" s="83">
        <v>398.47</v>
      </c>
      <c r="D63" s="83">
        <v>37.4</v>
      </c>
      <c r="E63" s="83">
        <v>20.68</v>
      </c>
      <c r="F63" s="83">
        <v>1.41</v>
      </c>
      <c r="G63" s="83">
        <v>6.78</v>
      </c>
      <c r="H63" s="83">
        <v>1.86</v>
      </c>
      <c r="I63" s="83">
        <v>0</v>
      </c>
      <c r="J63" s="83">
        <v>1.86</v>
      </c>
      <c r="K63" s="83">
        <v>3.97</v>
      </c>
      <c r="L63" s="83">
        <v>302.72000000000003</v>
      </c>
      <c r="M63" s="83">
        <v>23.64</v>
      </c>
      <c r="N63" s="83">
        <v>0</v>
      </c>
      <c r="O63" s="99"/>
      <c r="P63" s="99"/>
    </row>
    <row r="64" spans="1:16" s="73" customFormat="1" ht="11.1" customHeight="1">
      <c r="A64" s="22">
        <f>IF(B64&lt;&gt;"",COUNTA($B$19:B64),"")</f>
        <v>45</v>
      </c>
      <c r="B64" s="81" t="s">
        <v>149</v>
      </c>
      <c r="C64" s="83">
        <v>192.17</v>
      </c>
      <c r="D64" s="83">
        <v>0.97</v>
      </c>
      <c r="E64" s="83">
        <v>0.01</v>
      </c>
      <c r="F64" s="83">
        <v>0</v>
      </c>
      <c r="G64" s="83">
        <v>0.05</v>
      </c>
      <c r="H64" s="83">
        <v>0</v>
      </c>
      <c r="I64" s="83">
        <v>0</v>
      </c>
      <c r="J64" s="83">
        <v>0</v>
      </c>
      <c r="K64" s="83">
        <v>0</v>
      </c>
      <c r="L64" s="83">
        <v>177.57</v>
      </c>
      <c r="M64" s="83">
        <v>13.56</v>
      </c>
      <c r="N64" s="83">
        <v>0</v>
      </c>
      <c r="O64" s="99"/>
      <c r="P64" s="99"/>
    </row>
    <row r="65" spans="1:16"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row>
    <row r="66" spans="1:16" s="73" customFormat="1" ht="11.1" customHeight="1">
      <c r="A66" s="22">
        <f>IF(B66&lt;&gt;"",COUNTA($B$19:B66),"")</f>
        <v>47</v>
      </c>
      <c r="B66" s="81" t="s">
        <v>151</v>
      </c>
      <c r="C66" s="83">
        <v>0.97</v>
      </c>
      <c r="D66" s="83">
        <v>0</v>
      </c>
      <c r="E66" s="83">
        <v>0</v>
      </c>
      <c r="F66" s="83">
        <v>0</v>
      </c>
      <c r="G66" s="83">
        <v>0</v>
      </c>
      <c r="H66" s="83">
        <v>0.83</v>
      </c>
      <c r="I66" s="83">
        <v>0.83</v>
      </c>
      <c r="J66" s="83">
        <v>0</v>
      </c>
      <c r="K66" s="83">
        <v>7.0000000000000007E-2</v>
      </c>
      <c r="L66" s="83">
        <v>0.06</v>
      </c>
      <c r="M66" s="83">
        <v>0</v>
      </c>
      <c r="N66" s="83">
        <v>0</v>
      </c>
      <c r="O66" s="99"/>
      <c r="P66" s="99"/>
    </row>
    <row r="67" spans="1:16"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99"/>
      <c r="P67" s="99"/>
    </row>
    <row r="68" spans="1:16" s="73" customFormat="1" ht="20.100000000000001" customHeight="1">
      <c r="A68" s="23">
        <f>IF(B68&lt;&gt;"",COUNTA($B$19:B68),"")</f>
        <v>49</v>
      </c>
      <c r="B68" s="85" t="s">
        <v>152</v>
      </c>
      <c r="C68" s="87">
        <v>399.43</v>
      </c>
      <c r="D68" s="87">
        <v>37.4</v>
      </c>
      <c r="E68" s="87">
        <v>20.68</v>
      </c>
      <c r="F68" s="87">
        <v>1.41</v>
      </c>
      <c r="G68" s="87">
        <v>6.78</v>
      </c>
      <c r="H68" s="87">
        <v>2.69</v>
      </c>
      <c r="I68" s="87">
        <v>0.83</v>
      </c>
      <c r="J68" s="87">
        <v>1.86</v>
      </c>
      <c r="K68" s="87">
        <v>4.05</v>
      </c>
      <c r="L68" s="87">
        <v>302.77999999999997</v>
      </c>
      <c r="M68" s="87">
        <v>23.65</v>
      </c>
      <c r="N68" s="87">
        <v>0</v>
      </c>
      <c r="O68" s="99"/>
      <c r="P68" s="99"/>
    </row>
    <row r="69" spans="1:16" s="73" customFormat="1" ht="20.100000000000001" customHeight="1">
      <c r="A69" s="23">
        <f>IF(B69&lt;&gt;"",COUNTA($B$19:B69),"")</f>
        <v>50</v>
      </c>
      <c r="B69" s="85" t="s">
        <v>153</v>
      </c>
      <c r="C69" s="87">
        <v>3494.56</v>
      </c>
      <c r="D69" s="87">
        <v>339.48</v>
      </c>
      <c r="E69" s="87">
        <v>273.51</v>
      </c>
      <c r="F69" s="87">
        <v>195.21</v>
      </c>
      <c r="G69" s="87">
        <v>195.7</v>
      </c>
      <c r="H69" s="87">
        <v>1532.97</v>
      </c>
      <c r="I69" s="87">
        <v>772.61</v>
      </c>
      <c r="J69" s="87">
        <v>760.36</v>
      </c>
      <c r="K69" s="87">
        <v>116.34</v>
      </c>
      <c r="L69" s="87">
        <v>554.71</v>
      </c>
      <c r="M69" s="87">
        <v>272.06</v>
      </c>
      <c r="N69" s="87">
        <v>14.57</v>
      </c>
      <c r="O69" s="99"/>
      <c r="P69" s="99"/>
    </row>
    <row r="70" spans="1:16" s="73" customFormat="1" ht="11.1" customHeight="1">
      <c r="A70" s="22">
        <f>IF(B70&lt;&gt;"",COUNTA($B$19:B70),"")</f>
        <v>51</v>
      </c>
      <c r="B70" s="81" t="s">
        <v>154</v>
      </c>
      <c r="C70" s="83">
        <v>947.73</v>
      </c>
      <c r="D70" s="83">
        <v>0</v>
      </c>
      <c r="E70" s="83">
        <v>0</v>
      </c>
      <c r="F70" s="83">
        <v>0</v>
      </c>
      <c r="G70" s="83">
        <v>0</v>
      </c>
      <c r="H70" s="83">
        <v>0</v>
      </c>
      <c r="I70" s="83">
        <v>0</v>
      </c>
      <c r="J70" s="83">
        <v>0</v>
      </c>
      <c r="K70" s="83">
        <v>0</v>
      </c>
      <c r="L70" s="83">
        <v>0</v>
      </c>
      <c r="M70" s="83">
        <v>0</v>
      </c>
      <c r="N70" s="83">
        <v>947.73</v>
      </c>
      <c r="O70" s="99"/>
      <c r="P70" s="99"/>
    </row>
    <row r="71" spans="1:16" s="73" customFormat="1" ht="11.1" customHeight="1">
      <c r="A71" s="22">
        <f>IF(B71&lt;&gt;"",COUNTA($B$19:B71),"")</f>
        <v>52</v>
      </c>
      <c r="B71" s="81" t="s">
        <v>155</v>
      </c>
      <c r="C71" s="83">
        <v>324.01</v>
      </c>
      <c r="D71" s="83">
        <v>0</v>
      </c>
      <c r="E71" s="83">
        <v>0</v>
      </c>
      <c r="F71" s="83">
        <v>0</v>
      </c>
      <c r="G71" s="83">
        <v>0</v>
      </c>
      <c r="H71" s="83">
        <v>0</v>
      </c>
      <c r="I71" s="83">
        <v>0</v>
      </c>
      <c r="J71" s="83">
        <v>0</v>
      </c>
      <c r="K71" s="83">
        <v>0</v>
      </c>
      <c r="L71" s="83">
        <v>0</v>
      </c>
      <c r="M71" s="83">
        <v>0</v>
      </c>
      <c r="N71" s="83">
        <v>324.01</v>
      </c>
      <c r="O71" s="99"/>
      <c r="P71" s="99"/>
    </row>
    <row r="72" spans="1:16" s="73" customFormat="1" ht="11.1" customHeight="1">
      <c r="A72" s="22">
        <f>IF(B72&lt;&gt;"",COUNTA($B$19:B72),"")</f>
        <v>53</v>
      </c>
      <c r="B72" s="81" t="s">
        <v>171</v>
      </c>
      <c r="C72" s="83">
        <v>381.96</v>
      </c>
      <c r="D72" s="83">
        <v>0</v>
      </c>
      <c r="E72" s="83">
        <v>0</v>
      </c>
      <c r="F72" s="83">
        <v>0</v>
      </c>
      <c r="G72" s="83">
        <v>0</v>
      </c>
      <c r="H72" s="83">
        <v>0</v>
      </c>
      <c r="I72" s="83">
        <v>0</v>
      </c>
      <c r="J72" s="83">
        <v>0</v>
      </c>
      <c r="K72" s="83">
        <v>0</v>
      </c>
      <c r="L72" s="83">
        <v>0</v>
      </c>
      <c r="M72" s="83">
        <v>0</v>
      </c>
      <c r="N72" s="83">
        <v>381.96</v>
      </c>
      <c r="O72" s="99"/>
      <c r="P72" s="99"/>
    </row>
    <row r="73" spans="1:16" s="73" customFormat="1" ht="11.1" customHeight="1">
      <c r="A73" s="22">
        <f>IF(B73&lt;&gt;"",COUNTA($B$19:B73),"")</f>
        <v>54</v>
      </c>
      <c r="B73" s="81" t="s">
        <v>172</v>
      </c>
      <c r="C73" s="83">
        <v>112.48</v>
      </c>
      <c r="D73" s="83">
        <v>0</v>
      </c>
      <c r="E73" s="83">
        <v>0</v>
      </c>
      <c r="F73" s="83">
        <v>0</v>
      </c>
      <c r="G73" s="83">
        <v>0</v>
      </c>
      <c r="H73" s="83">
        <v>0</v>
      </c>
      <c r="I73" s="83">
        <v>0</v>
      </c>
      <c r="J73" s="83">
        <v>0</v>
      </c>
      <c r="K73" s="83">
        <v>0</v>
      </c>
      <c r="L73" s="83">
        <v>0</v>
      </c>
      <c r="M73" s="83">
        <v>0</v>
      </c>
      <c r="N73" s="83">
        <v>112.48</v>
      </c>
      <c r="O73" s="99"/>
      <c r="P73" s="99"/>
    </row>
    <row r="74" spans="1:16" s="73" customFormat="1" ht="11.1" customHeight="1">
      <c r="A74" s="22">
        <f>IF(B74&lt;&gt;"",COUNTA($B$19:B74),"")</f>
        <v>55</v>
      </c>
      <c r="B74" s="81" t="s">
        <v>61</v>
      </c>
      <c r="C74" s="83">
        <v>526.92999999999995</v>
      </c>
      <c r="D74" s="83">
        <v>0</v>
      </c>
      <c r="E74" s="83">
        <v>0</v>
      </c>
      <c r="F74" s="83">
        <v>0</v>
      </c>
      <c r="G74" s="83">
        <v>0</v>
      </c>
      <c r="H74" s="83">
        <v>0</v>
      </c>
      <c r="I74" s="83">
        <v>0</v>
      </c>
      <c r="J74" s="83">
        <v>0</v>
      </c>
      <c r="K74" s="83">
        <v>0</v>
      </c>
      <c r="L74" s="83">
        <v>0</v>
      </c>
      <c r="M74" s="83">
        <v>0</v>
      </c>
      <c r="N74" s="83">
        <v>526.92999999999995</v>
      </c>
      <c r="O74" s="99"/>
      <c r="P74" s="99"/>
    </row>
    <row r="75" spans="1:16" s="73" customFormat="1" ht="21.6" customHeight="1">
      <c r="A75" s="22">
        <f>IF(B75&lt;&gt;"",COUNTA($B$19:B75),"")</f>
        <v>56</v>
      </c>
      <c r="B75" s="84" t="s">
        <v>156</v>
      </c>
      <c r="C75" s="83">
        <v>313.01</v>
      </c>
      <c r="D75" s="83">
        <v>0</v>
      </c>
      <c r="E75" s="83">
        <v>0</v>
      </c>
      <c r="F75" s="83">
        <v>0</v>
      </c>
      <c r="G75" s="83">
        <v>0</v>
      </c>
      <c r="H75" s="83">
        <v>0</v>
      </c>
      <c r="I75" s="83">
        <v>0</v>
      </c>
      <c r="J75" s="83">
        <v>0</v>
      </c>
      <c r="K75" s="83">
        <v>0</v>
      </c>
      <c r="L75" s="83">
        <v>0</v>
      </c>
      <c r="M75" s="83">
        <v>0</v>
      </c>
      <c r="N75" s="83">
        <v>313.01</v>
      </c>
      <c r="O75" s="99"/>
      <c r="P75" s="99"/>
    </row>
    <row r="76" spans="1:16" s="73" customFormat="1" ht="21.6" customHeight="1">
      <c r="A76" s="22">
        <f>IF(B76&lt;&gt;"",COUNTA($B$19:B76),"")</f>
        <v>57</v>
      </c>
      <c r="B76" s="84" t="s">
        <v>157</v>
      </c>
      <c r="C76" s="83">
        <v>538.39</v>
      </c>
      <c r="D76" s="83">
        <v>4.55</v>
      </c>
      <c r="E76" s="83">
        <v>0.24</v>
      </c>
      <c r="F76" s="83">
        <v>0.43</v>
      </c>
      <c r="G76" s="83">
        <v>50.99</v>
      </c>
      <c r="H76" s="83">
        <v>461.13</v>
      </c>
      <c r="I76" s="83">
        <v>223.14</v>
      </c>
      <c r="J76" s="83">
        <v>237.99</v>
      </c>
      <c r="K76" s="83">
        <v>1.62</v>
      </c>
      <c r="L76" s="83">
        <v>19.04</v>
      </c>
      <c r="M76" s="83">
        <v>0.39</v>
      </c>
      <c r="N76" s="83">
        <v>0</v>
      </c>
      <c r="O76" s="99"/>
      <c r="P76" s="99"/>
    </row>
    <row r="77" spans="1:16" s="73" customFormat="1" ht="21.6" customHeight="1">
      <c r="A77" s="22">
        <f>IF(B77&lt;&gt;"",COUNTA($B$19:B77),"")</f>
        <v>58</v>
      </c>
      <c r="B77" s="84" t="s">
        <v>158</v>
      </c>
      <c r="C77" s="83">
        <v>165.45</v>
      </c>
      <c r="D77" s="83">
        <v>21.44</v>
      </c>
      <c r="E77" s="83">
        <v>0.6</v>
      </c>
      <c r="F77" s="83">
        <v>0.31</v>
      </c>
      <c r="G77" s="83">
        <v>1.7</v>
      </c>
      <c r="H77" s="83">
        <v>139.96</v>
      </c>
      <c r="I77" s="83">
        <v>139.1</v>
      </c>
      <c r="J77" s="83">
        <v>0.86</v>
      </c>
      <c r="K77" s="83">
        <v>0.6</v>
      </c>
      <c r="L77" s="83">
        <v>0</v>
      </c>
      <c r="M77" s="83">
        <v>0.84</v>
      </c>
      <c r="N77" s="83">
        <v>0</v>
      </c>
      <c r="O77" s="99"/>
      <c r="P77" s="99"/>
    </row>
    <row r="78" spans="1:16" s="73" customFormat="1" ht="11.1" customHeight="1">
      <c r="A78" s="22">
        <f>IF(B78&lt;&gt;"",COUNTA($B$19:B78),"")</f>
        <v>59</v>
      </c>
      <c r="B78" s="81" t="s">
        <v>159</v>
      </c>
      <c r="C78" s="83">
        <v>259</v>
      </c>
      <c r="D78" s="83">
        <v>0.34</v>
      </c>
      <c r="E78" s="83">
        <v>93.19</v>
      </c>
      <c r="F78" s="83">
        <v>0</v>
      </c>
      <c r="G78" s="83">
        <v>0.14000000000000001</v>
      </c>
      <c r="H78" s="83">
        <v>0.5</v>
      </c>
      <c r="I78" s="83">
        <v>0</v>
      </c>
      <c r="J78" s="83">
        <v>0.49</v>
      </c>
      <c r="K78" s="83">
        <v>13.35</v>
      </c>
      <c r="L78" s="83">
        <v>49.64</v>
      </c>
      <c r="M78" s="83">
        <v>101.86</v>
      </c>
      <c r="N78" s="83">
        <v>0</v>
      </c>
      <c r="O78" s="99"/>
      <c r="P78" s="99"/>
    </row>
    <row r="79" spans="1:16" s="73" customFormat="1" ht="11.1" customHeight="1">
      <c r="A79" s="22">
        <f>IF(B79&lt;&gt;"",COUNTA($B$19:B79),"")</f>
        <v>60</v>
      </c>
      <c r="B79" s="81" t="s">
        <v>160</v>
      </c>
      <c r="C79" s="83">
        <v>447.3</v>
      </c>
      <c r="D79" s="83">
        <v>34.869999999999997</v>
      </c>
      <c r="E79" s="83">
        <v>23.16</v>
      </c>
      <c r="F79" s="83">
        <v>25.02</v>
      </c>
      <c r="G79" s="83">
        <v>17.25</v>
      </c>
      <c r="H79" s="83">
        <v>196.18</v>
      </c>
      <c r="I79" s="83">
        <v>177</v>
      </c>
      <c r="J79" s="83">
        <v>19.190000000000001</v>
      </c>
      <c r="K79" s="83">
        <v>3.91</v>
      </c>
      <c r="L79" s="83">
        <v>66.900000000000006</v>
      </c>
      <c r="M79" s="83">
        <v>60.9</v>
      </c>
      <c r="N79" s="83">
        <v>19.09</v>
      </c>
      <c r="O79" s="99"/>
      <c r="P79" s="99"/>
    </row>
    <row r="80" spans="1:16" s="73" customFormat="1" ht="11.1" customHeight="1">
      <c r="A80" s="22">
        <f>IF(B80&lt;&gt;"",COUNTA($B$19:B80),"")</f>
        <v>61</v>
      </c>
      <c r="B80" s="81" t="s">
        <v>146</v>
      </c>
      <c r="C80" s="83">
        <v>27.44</v>
      </c>
      <c r="D80" s="83">
        <v>0</v>
      </c>
      <c r="E80" s="83">
        <v>0</v>
      </c>
      <c r="F80" s="83">
        <v>17.829999999999998</v>
      </c>
      <c r="G80" s="83">
        <v>0.01</v>
      </c>
      <c r="H80" s="83">
        <v>9.4</v>
      </c>
      <c r="I80" s="83">
        <v>2.97</v>
      </c>
      <c r="J80" s="83">
        <v>6.43</v>
      </c>
      <c r="K80" s="83">
        <v>0</v>
      </c>
      <c r="L80" s="83">
        <v>0.2</v>
      </c>
      <c r="M80" s="83">
        <v>0</v>
      </c>
      <c r="N80" s="83">
        <v>0</v>
      </c>
      <c r="O80" s="99"/>
      <c r="P80" s="99"/>
    </row>
    <row r="81" spans="1:16" s="73" customFormat="1" ht="20.100000000000001" customHeight="1">
      <c r="A81" s="23">
        <f>IF(B81&lt;&gt;"",COUNTA($B$19:B81),"")</f>
        <v>62</v>
      </c>
      <c r="B81" s="85" t="s">
        <v>161</v>
      </c>
      <c r="C81" s="87">
        <v>3170.36</v>
      </c>
      <c r="D81" s="87">
        <v>61.2</v>
      </c>
      <c r="E81" s="87">
        <v>117.19</v>
      </c>
      <c r="F81" s="87">
        <v>7.93</v>
      </c>
      <c r="G81" s="87">
        <v>70.08</v>
      </c>
      <c r="H81" s="87">
        <v>788.36</v>
      </c>
      <c r="I81" s="87">
        <v>536.27</v>
      </c>
      <c r="J81" s="87">
        <v>252.1</v>
      </c>
      <c r="K81" s="87">
        <v>19.489999999999998</v>
      </c>
      <c r="L81" s="87">
        <v>135.38</v>
      </c>
      <c r="M81" s="87">
        <v>163.98</v>
      </c>
      <c r="N81" s="87">
        <v>1806.76</v>
      </c>
      <c r="O81" s="99"/>
      <c r="P81" s="99"/>
    </row>
    <row r="82" spans="1:16" s="101" customFormat="1" ht="11.1" customHeight="1">
      <c r="A82" s="22">
        <f>IF(B82&lt;&gt;"",COUNTA($B$19:B82),"")</f>
        <v>63</v>
      </c>
      <c r="B82" s="81" t="s">
        <v>162</v>
      </c>
      <c r="C82" s="83">
        <v>271.88</v>
      </c>
      <c r="D82" s="83">
        <v>4.29</v>
      </c>
      <c r="E82" s="83">
        <v>4.46</v>
      </c>
      <c r="F82" s="83">
        <v>2.12</v>
      </c>
      <c r="G82" s="83">
        <v>0.23</v>
      </c>
      <c r="H82" s="83">
        <v>1.86</v>
      </c>
      <c r="I82" s="83">
        <v>0</v>
      </c>
      <c r="J82" s="83">
        <v>1.86</v>
      </c>
      <c r="K82" s="83">
        <v>0.96</v>
      </c>
      <c r="L82" s="83">
        <v>180.1</v>
      </c>
      <c r="M82" s="83">
        <v>1.57</v>
      </c>
      <c r="N82" s="83">
        <v>76.3</v>
      </c>
      <c r="O82" s="100"/>
      <c r="P82" s="100"/>
    </row>
    <row r="83" spans="1:16"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row>
    <row r="84" spans="1:16" s="101" customFormat="1" ht="11.1" customHeight="1">
      <c r="A84" s="22">
        <f>IF(B84&lt;&gt;"",COUNTA($B$19:B84),"")</f>
        <v>65</v>
      </c>
      <c r="B84" s="81" t="s">
        <v>164</v>
      </c>
      <c r="C84" s="83">
        <v>62.59</v>
      </c>
      <c r="D84" s="83">
        <v>32.96</v>
      </c>
      <c r="E84" s="83">
        <v>0.21</v>
      </c>
      <c r="F84" s="83">
        <v>0</v>
      </c>
      <c r="G84" s="83">
        <v>0.24</v>
      </c>
      <c r="H84" s="83">
        <v>0.55000000000000004</v>
      </c>
      <c r="I84" s="83">
        <v>0.55000000000000004</v>
      </c>
      <c r="J84" s="83">
        <v>0</v>
      </c>
      <c r="K84" s="83">
        <v>0</v>
      </c>
      <c r="L84" s="83">
        <v>28.1</v>
      </c>
      <c r="M84" s="83">
        <v>0.52</v>
      </c>
      <c r="N84" s="83">
        <v>0</v>
      </c>
      <c r="O84" s="100"/>
      <c r="P84" s="100"/>
    </row>
    <row r="85" spans="1:16"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0"/>
      <c r="P85" s="100"/>
    </row>
    <row r="86" spans="1:16" s="73" customFormat="1" ht="20.100000000000001" customHeight="1">
      <c r="A86" s="23">
        <f>IF(B86&lt;&gt;"",COUNTA($B$19:B86),"")</f>
        <v>67</v>
      </c>
      <c r="B86" s="85" t="s">
        <v>165</v>
      </c>
      <c r="C86" s="87">
        <v>334.48</v>
      </c>
      <c r="D86" s="87">
        <v>37.25</v>
      </c>
      <c r="E86" s="87">
        <v>4.68</v>
      </c>
      <c r="F86" s="87">
        <v>2.12</v>
      </c>
      <c r="G86" s="87">
        <v>0.47</v>
      </c>
      <c r="H86" s="87">
        <v>2.41</v>
      </c>
      <c r="I86" s="87">
        <v>0.55000000000000004</v>
      </c>
      <c r="J86" s="87">
        <v>1.86</v>
      </c>
      <c r="K86" s="87">
        <v>0.96</v>
      </c>
      <c r="L86" s="87">
        <v>208.2</v>
      </c>
      <c r="M86" s="87">
        <v>2.09</v>
      </c>
      <c r="N86" s="87">
        <v>76.3</v>
      </c>
      <c r="O86" s="99"/>
      <c r="P86" s="99"/>
    </row>
    <row r="87" spans="1:16" s="73" customFormat="1" ht="20.100000000000001" customHeight="1">
      <c r="A87" s="23">
        <f>IF(B87&lt;&gt;"",COUNTA($B$19:B87),"")</f>
        <v>68</v>
      </c>
      <c r="B87" s="85" t="s">
        <v>166</v>
      </c>
      <c r="C87" s="87">
        <v>3504.84</v>
      </c>
      <c r="D87" s="87">
        <v>98.44</v>
      </c>
      <c r="E87" s="87">
        <v>121.87</v>
      </c>
      <c r="F87" s="87">
        <v>10.039999999999999</v>
      </c>
      <c r="G87" s="87">
        <v>70.55</v>
      </c>
      <c r="H87" s="87">
        <v>790.78</v>
      </c>
      <c r="I87" s="87">
        <v>536.82000000000005</v>
      </c>
      <c r="J87" s="87">
        <v>253.96</v>
      </c>
      <c r="K87" s="87">
        <v>20.45</v>
      </c>
      <c r="L87" s="87">
        <v>343.59</v>
      </c>
      <c r="M87" s="87">
        <v>166.07</v>
      </c>
      <c r="N87" s="87">
        <v>1883.05</v>
      </c>
      <c r="O87" s="99"/>
      <c r="P87" s="99"/>
    </row>
    <row r="88" spans="1:16" s="73" customFormat="1" ht="20.100000000000001" customHeight="1">
      <c r="A88" s="23">
        <f>IF(B88&lt;&gt;"",COUNTA($B$19:B88),"")</f>
        <v>69</v>
      </c>
      <c r="B88" s="85" t="s">
        <v>167</v>
      </c>
      <c r="C88" s="87">
        <v>10.28</v>
      </c>
      <c r="D88" s="87">
        <v>-241.03</v>
      </c>
      <c r="E88" s="87">
        <v>-151.63999999999999</v>
      </c>
      <c r="F88" s="87">
        <v>-185.17</v>
      </c>
      <c r="G88" s="87">
        <v>-125.15</v>
      </c>
      <c r="H88" s="87">
        <v>-742.2</v>
      </c>
      <c r="I88" s="87">
        <v>-235.79</v>
      </c>
      <c r="J88" s="87">
        <v>-506.4</v>
      </c>
      <c r="K88" s="87">
        <v>-95.89</v>
      </c>
      <c r="L88" s="87">
        <v>-211.12</v>
      </c>
      <c r="M88" s="87">
        <v>-105.99</v>
      </c>
      <c r="N88" s="87">
        <v>1868.48</v>
      </c>
      <c r="O88" s="99"/>
      <c r="P88" s="99"/>
    </row>
    <row r="89" spans="1:16" s="101" customFormat="1" ht="24.95" customHeight="1">
      <c r="A89" s="22">
        <f>IF(B89&lt;&gt;"",COUNTA($B$19:B89),"")</f>
        <v>70</v>
      </c>
      <c r="B89" s="88" t="s">
        <v>168</v>
      </c>
      <c r="C89" s="90">
        <v>75.23</v>
      </c>
      <c r="D89" s="90">
        <v>-240.88</v>
      </c>
      <c r="E89" s="90">
        <v>-135.63999999999999</v>
      </c>
      <c r="F89" s="90">
        <v>-185.88</v>
      </c>
      <c r="G89" s="90">
        <v>-118.84</v>
      </c>
      <c r="H89" s="90">
        <v>-741.92</v>
      </c>
      <c r="I89" s="90">
        <v>-235.52</v>
      </c>
      <c r="J89" s="90">
        <v>-506.4</v>
      </c>
      <c r="K89" s="90">
        <v>-92.8</v>
      </c>
      <c r="L89" s="90">
        <v>-116.54</v>
      </c>
      <c r="M89" s="90">
        <v>-84.44</v>
      </c>
      <c r="N89" s="90">
        <v>1792.18</v>
      </c>
      <c r="O89" s="100"/>
      <c r="P89" s="100"/>
    </row>
    <row r="90" spans="1:16" s="101" customFormat="1" ht="18" customHeight="1">
      <c r="A90" s="22">
        <f>IF(B90&lt;&gt;"",COUNTA($B$19:B90),"")</f>
        <v>71</v>
      </c>
      <c r="B90" s="81" t="s">
        <v>169</v>
      </c>
      <c r="C90" s="83">
        <v>0</v>
      </c>
      <c r="D90" s="83">
        <v>0</v>
      </c>
      <c r="E90" s="83">
        <v>0</v>
      </c>
      <c r="F90" s="83">
        <v>0</v>
      </c>
      <c r="G90" s="83">
        <v>0</v>
      </c>
      <c r="H90" s="83">
        <v>0</v>
      </c>
      <c r="I90" s="83">
        <v>0</v>
      </c>
      <c r="J90" s="83">
        <v>0</v>
      </c>
      <c r="K90" s="83">
        <v>0</v>
      </c>
      <c r="L90" s="83">
        <v>0</v>
      </c>
      <c r="M90" s="83">
        <v>0</v>
      </c>
      <c r="N90" s="83">
        <v>0</v>
      </c>
      <c r="O90" s="100"/>
      <c r="P90" s="100"/>
    </row>
    <row r="91" spans="1:16" ht="11.1" customHeight="1">
      <c r="A91" s="22">
        <f>IF(B91&lt;&gt;"",COUNTA($B$19:B91),"")</f>
        <v>72</v>
      </c>
      <c r="B91" s="81" t="s">
        <v>170</v>
      </c>
      <c r="C91" s="83">
        <v>41.18</v>
      </c>
      <c r="D91" s="83">
        <v>0</v>
      </c>
      <c r="E91" s="83">
        <v>0</v>
      </c>
      <c r="F91" s="83">
        <v>0</v>
      </c>
      <c r="G91" s="83">
        <v>0</v>
      </c>
      <c r="H91" s="83">
        <v>0</v>
      </c>
      <c r="I91" s="83">
        <v>0</v>
      </c>
      <c r="J91" s="83">
        <v>0</v>
      </c>
      <c r="K91" s="83">
        <v>0</v>
      </c>
      <c r="L91" s="83">
        <v>0</v>
      </c>
      <c r="M91" s="83">
        <v>0</v>
      </c>
      <c r="N91" s="83">
        <v>41.18</v>
      </c>
    </row>
  </sheetData>
  <mergeCells count="27">
    <mergeCell ref="A1:B1"/>
    <mergeCell ref="C1:G1"/>
    <mergeCell ref="H1:N1"/>
    <mergeCell ref="H2:N3"/>
    <mergeCell ref="C2:G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924</v>
      </c>
      <c r="B1" s="228"/>
      <c r="C1" s="219" t="str">
        <f>"Auszahlungen und Einzahlungen der kreisfreien und großen
kreisangehörigen Städte "&amp;Deckblatt!A7&amp;" nach Produktbereichen"</f>
        <v>Auszahlungen und Einzahlungen der kreisfreien und großen
kreisangehörigen Städte 2020 nach Produktbereichen</v>
      </c>
      <c r="D1" s="219"/>
      <c r="E1" s="219"/>
      <c r="F1" s="219"/>
      <c r="G1" s="220"/>
      <c r="H1" s="224" t="str">
        <f>"Auszahlungen und Einzahlungen der kreisfreien und großen
kreisangehörigen Städte "&amp;Deckblatt!A7&amp;" nach Produktbereichen"</f>
        <v>Auszahlungen und Einzahlungen der kreisfreien und großen
kreisangehörigen Städte 2020 nach Produktbereichen</v>
      </c>
      <c r="I1" s="219"/>
      <c r="J1" s="219"/>
      <c r="K1" s="219"/>
      <c r="L1" s="219"/>
      <c r="M1" s="219"/>
      <c r="N1" s="220"/>
    </row>
    <row r="2" spans="1:14" s="76" customFormat="1" ht="15" customHeight="1">
      <c r="A2" s="227" t="s">
        <v>926</v>
      </c>
      <c r="B2" s="228"/>
      <c r="C2" s="219" t="s">
        <v>117</v>
      </c>
      <c r="D2" s="219"/>
      <c r="E2" s="219"/>
      <c r="F2" s="219"/>
      <c r="G2" s="220"/>
      <c r="H2" s="224" t="s">
        <v>117</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25" customHeight="1">
      <c r="A6" s="206"/>
      <c r="B6" s="207"/>
      <c r="C6" s="207"/>
      <c r="D6" s="211"/>
      <c r="E6" s="211"/>
      <c r="F6" s="211"/>
      <c r="G6" s="210"/>
      <c r="H6" s="206"/>
      <c r="I6" s="211" t="s">
        <v>175</v>
      </c>
      <c r="J6" s="211" t="s">
        <v>184</v>
      </c>
      <c r="K6" s="211"/>
      <c r="L6" s="211"/>
      <c r="M6" s="211"/>
      <c r="N6" s="210"/>
    </row>
    <row r="7" spans="1:14" ht="11.25" customHeight="1">
      <c r="A7" s="206"/>
      <c r="B7" s="207"/>
      <c r="C7" s="207"/>
      <c r="D7" s="211"/>
      <c r="E7" s="211"/>
      <c r="F7" s="211"/>
      <c r="G7" s="210"/>
      <c r="H7" s="206"/>
      <c r="I7" s="211"/>
      <c r="J7" s="211"/>
      <c r="K7" s="211"/>
      <c r="L7" s="211"/>
      <c r="M7" s="211"/>
      <c r="N7" s="210"/>
    </row>
    <row r="8" spans="1:14" ht="11.25" customHeight="1">
      <c r="A8" s="206"/>
      <c r="B8" s="207"/>
      <c r="C8" s="207"/>
      <c r="D8" s="211"/>
      <c r="E8" s="211"/>
      <c r="F8" s="211"/>
      <c r="G8" s="210"/>
      <c r="H8" s="206"/>
      <c r="I8" s="211"/>
      <c r="J8" s="211"/>
      <c r="K8" s="211"/>
      <c r="L8" s="211"/>
      <c r="M8" s="211"/>
      <c r="N8" s="210"/>
    </row>
    <row r="9" spans="1:14" ht="11.25" customHeight="1">
      <c r="A9" s="206"/>
      <c r="B9" s="207"/>
      <c r="C9" s="263"/>
      <c r="D9" s="223"/>
      <c r="E9" s="223"/>
      <c r="F9" s="223"/>
      <c r="G9" s="264"/>
      <c r="H9" s="265"/>
      <c r="I9" s="223"/>
      <c r="J9" s="223"/>
      <c r="K9" s="223"/>
      <c r="L9" s="223"/>
      <c r="M9" s="223"/>
      <c r="N9" s="210"/>
    </row>
    <row r="10" spans="1:14" ht="11.25" customHeight="1">
      <c r="A10" s="206"/>
      <c r="B10" s="207"/>
      <c r="C10" s="263"/>
      <c r="D10" s="223"/>
      <c r="E10" s="223"/>
      <c r="F10" s="223"/>
      <c r="G10" s="264"/>
      <c r="H10" s="265"/>
      <c r="I10" s="223"/>
      <c r="J10" s="223"/>
      <c r="K10" s="223"/>
      <c r="L10" s="223"/>
      <c r="M10" s="223"/>
      <c r="N10" s="210"/>
    </row>
    <row r="11" spans="1:14" ht="11.25" customHeight="1">
      <c r="A11" s="206"/>
      <c r="B11" s="207"/>
      <c r="C11" s="263"/>
      <c r="D11" s="223"/>
      <c r="E11" s="223"/>
      <c r="F11" s="223"/>
      <c r="G11" s="264"/>
      <c r="H11" s="265"/>
      <c r="I11" s="223"/>
      <c r="J11" s="223"/>
      <c r="K11" s="223"/>
      <c r="L11" s="223"/>
      <c r="M11" s="223"/>
      <c r="N11" s="210"/>
    </row>
    <row r="12" spans="1:14" ht="11.25" customHeight="1">
      <c r="A12" s="206"/>
      <c r="B12" s="207"/>
      <c r="C12" s="263"/>
      <c r="D12" s="223"/>
      <c r="E12" s="223"/>
      <c r="F12" s="223"/>
      <c r="G12" s="264"/>
      <c r="H12" s="265"/>
      <c r="I12" s="223"/>
      <c r="J12" s="223"/>
      <c r="K12" s="223"/>
      <c r="L12" s="223"/>
      <c r="M12" s="223"/>
      <c r="N12" s="210"/>
    </row>
    <row r="13" spans="1:14" ht="11.25" customHeight="1">
      <c r="A13" s="206"/>
      <c r="B13" s="207"/>
      <c r="C13" s="263"/>
      <c r="D13" s="223"/>
      <c r="E13" s="223"/>
      <c r="F13" s="223"/>
      <c r="G13" s="264"/>
      <c r="H13" s="265"/>
      <c r="I13" s="223"/>
      <c r="J13" s="223"/>
      <c r="K13" s="223"/>
      <c r="L13" s="223"/>
      <c r="M13" s="223"/>
      <c r="N13" s="210"/>
    </row>
    <row r="14" spans="1:14" ht="11.25" customHeight="1">
      <c r="A14" s="206"/>
      <c r="B14" s="207"/>
      <c r="C14" s="263"/>
      <c r="D14" s="223"/>
      <c r="E14" s="223"/>
      <c r="F14" s="223"/>
      <c r="G14" s="264"/>
      <c r="H14" s="265"/>
      <c r="I14" s="223"/>
      <c r="J14" s="223"/>
      <c r="K14" s="223"/>
      <c r="L14" s="223"/>
      <c r="M14" s="223"/>
      <c r="N14" s="210"/>
    </row>
    <row r="15" spans="1:14" ht="11.25" customHeight="1">
      <c r="A15" s="206"/>
      <c r="B15" s="207"/>
      <c r="C15" s="263"/>
      <c r="D15" s="223"/>
      <c r="E15" s="223"/>
      <c r="F15" s="223"/>
      <c r="G15" s="264"/>
      <c r="H15" s="265"/>
      <c r="I15" s="223"/>
      <c r="J15" s="223"/>
      <c r="K15" s="223"/>
      <c r="L15" s="223"/>
      <c r="M15" s="223"/>
      <c r="N15" s="210"/>
    </row>
    <row r="16" spans="1:14" ht="11.1"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62448</v>
      </c>
      <c r="D19" s="82">
        <v>15713</v>
      </c>
      <c r="E19" s="82">
        <v>21001</v>
      </c>
      <c r="F19" s="82">
        <v>2114</v>
      </c>
      <c r="G19" s="82">
        <v>4762</v>
      </c>
      <c r="H19" s="82">
        <v>9602</v>
      </c>
      <c r="I19" s="82">
        <v>5443</v>
      </c>
      <c r="J19" s="82">
        <v>4159</v>
      </c>
      <c r="K19" s="82">
        <v>2626</v>
      </c>
      <c r="L19" s="82">
        <v>4587</v>
      </c>
      <c r="M19" s="82">
        <v>2043</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12341</v>
      </c>
      <c r="D20" s="82">
        <v>1659</v>
      </c>
      <c r="E20" s="82">
        <v>2883</v>
      </c>
      <c r="F20" s="82">
        <v>3351</v>
      </c>
      <c r="G20" s="82">
        <v>794</v>
      </c>
      <c r="H20" s="82">
        <v>473</v>
      </c>
      <c r="I20" s="82">
        <v>420</v>
      </c>
      <c r="J20" s="82">
        <v>53</v>
      </c>
      <c r="K20" s="82">
        <v>654</v>
      </c>
      <c r="L20" s="82">
        <v>2205</v>
      </c>
      <c r="M20" s="82">
        <v>321</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111896</v>
      </c>
      <c r="D21" s="82">
        <v>0</v>
      </c>
      <c r="E21" s="82">
        <v>0</v>
      </c>
      <c r="F21" s="82">
        <v>0</v>
      </c>
      <c r="G21" s="82">
        <v>0</v>
      </c>
      <c r="H21" s="82">
        <v>111896</v>
      </c>
      <c r="I21" s="82">
        <v>84493</v>
      </c>
      <c r="J21" s="82">
        <v>27404</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1017</v>
      </c>
      <c r="D22" s="82">
        <v>0</v>
      </c>
      <c r="E22" s="82">
        <v>0</v>
      </c>
      <c r="F22" s="82">
        <v>0</v>
      </c>
      <c r="G22" s="82">
        <v>0</v>
      </c>
      <c r="H22" s="82">
        <v>0</v>
      </c>
      <c r="I22" s="82">
        <v>0</v>
      </c>
      <c r="J22" s="82">
        <v>0</v>
      </c>
      <c r="K22" s="82">
        <v>0</v>
      </c>
      <c r="L22" s="82">
        <v>1</v>
      </c>
      <c r="M22" s="82">
        <v>300</v>
      </c>
      <c r="N22" s="82">
        <v>716</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117573</v>
      </c>
      <c r="D23" s="82">
        <v>10090</v>
      </c>
      <c r="E23" s="82">
        <v>5332</v>
      </c>
      <c r="F23" s="82">
        <v>12220</v>
      </c>
      <c r="G23" s="82">
        <v>3489</v>
      </c>
      <c r="H23" s="82">
        <v>54212</v>
      </c>
      <c r="I23" s="82">
        <v>3876</v>
      </c>
      <c r="J23" s="82">
        <v>50336</v>
      </c>
      <c r="K23" s="82">
        <v>5968</v>
      </c>
      <c r="L23" s="82">
        <v>16027</v>
      </c>
      <c r="M23" s="82">
        <v>10065</v>
      </c>
      <c r="N23" s="82">
        <v>168</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6947</v>
      </c>
      <c r="D24" s="82">
        <v>23</v>
      </c>
      <c r="E24" s="82">
        <v>2560</v>
      </c>
      <c r="F24" s="82">
        <v>3441</v>
      </c>
      <c r="G24" s="82">
        <v>0</v>
      </c>
      <c r="H24" s="82">
        <v>915</v>
      </c>
      <c r="I24" s="82">
        <v>105</v>
      </c>
      <c r="J24" s="82">
        <v>810</v>
      </c>
      <c r="K24" s="82">
        <v>1</v>
      </c>
      <c r="L24" s="82">
        <v>7</v>
      </c>
      <c r="M24" s="82">
        <v>0</v>
      </c>
      <c r="N24" s="82">
        <v>0</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298328</v>
      </c>
      <c r="D25" s="86">
        <v>27439</v>
      </c>
      <c r="E25" s="86">
        <v>26656</v>
      </c>
      <c r="F25" s="86">
        <v>14244</v>
      </c>
      <c r="G25" s="86">
        <v>9046</v>
      </c>
      <c r="H25" s="86">
        <v>175269</v>
      </c>
      <c r="I25" s="86">
        <v>94126</v>
      </c>
      <c r="J25" s="86">
        <v>81143</v>
      </c>
      <c r="K25" s="86">
        <v>9248</v>
      </c>
      <c r="L25" s="86">
        <v>22813</v>
      </c>
      <c r="M25" s="86">
        <v>12729</v>
      </c>
      <c r="N25" s="86">
        <v>884</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52671</v>
      </c>
      <c r="D26" s="82">
        <v>2145</v>
      </c>
      <c r="E26" s="82">
        <v>2435</v>
      </c>
      <c r="F26" s="82">
        <v>22047</v>
      </c>
      <c r="G26" s="82">
        <v>224</v>
      </c>
      <c r="H26" s="82">
        <v>1268</v>
      </c>
      <c r="I26" s="82">
        <v>0</v>
      </c>
      <c r="J26" s="82">
        <v>1268</v>
      </c>
      <c r="K26" s="82">
        <v>3997</v>
      </c>
      <c r="L26" s="82">
        <v>16338</v>
      </c>
      <c r="M26" s="82">
        <v>4217</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49417</v>
      </c>
      <c r="D27" s="82">
        <v>1242</v>
      </c>
      <c r="E27" s="82">
        <v>1371</v>
      </c>
      <c r="F27" s="82">
        <v>21325</v>
      </c>
      <c r="G27" s="82">
        <v>68</v>
      </c>
      <c r="H27" s="82">
        <v>1267</v>
      </c>
      <c r="I27" s="82">
        <v>0</v>
      </c>
      <c r="J27" s="82">
        <v>1267</v>
      </c>
      <c r="K27" s="82">
        <v>3815</v>
      </c>
      <c r="L27" s="82">
        <v>16126</v>
      </c>
      <c r="M27" s="82">
        <v>4204</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8425</v>
      </c>
      <c r="D29" s="82">
        <v>598</v>
      </c>
      <c r="E29" s="82">
        <v>11</v>
      </c>
      <c r="F29" s="82">
        <v>1084</v>
      </c>
      <c r="G29" s="82">
        <v>369</v>
      </c>
      <c r="H29" s="82">
        <v>224</v>
      </c>
      <c r="I29" s="82">
        <v>0</v>
      </c>
      <c r="J29" s="82">
        <v>224</v>
      </c>
      <c r="K29" s="82">
        <v>0</v>
      </c>
      <c r="L29" s="82">
        <v>5722</v>
      </c>
      <c r="M29" s="82">
        <v>417</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61096</v>
      </c>
      <c r="D31" s="86">
        <v>2743</v>
      </c>
      <c r="E31" s="86">
        <v>2446</v>
      </c>
      <c r="F31" s="86">
        <v>23131</v>
      </c>
      <c r="G31" s="86">
        <v>593</v>
      </c>
      <c r="H31" s="86">
        <v>1492</v>
      </c>
      <c r="I31" s="86">
        <v>0</v>
      </c>
      <c r="J31" s="86">
        <v>1492</v>
      </c>
      <c r="K31" s="86">
        <v>3997</v>
      </c>
      <c r="L31" s="86">
        <v>22060</v>
      </c>
      <c r="M31" s="86">
        <v>4635</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359424</v>
      </c>
      <c r="D32" s="86">
        <v>30181</v>
      </c>
      <c r="E32" s="86">
        <v>29103</v>
      </c>
      <c r="F32" s="86">
        <v>37375</v>
      </c>
      <c r="G32" s="86">
        <v>9639</v>
      </c>
      <c r="H32" s="86">
        <v>176761</v>
      </c>
      <c r="I32" s="86">
        <v>94126</v>
      </c>
      <c r="J32" s="86">
        <v>82635</v>
      </c>
      <c r="K32" s="86">
        <v>13244</v>
      </c>
      <c r="L32" s="86">
        <v>44873</v>
      </c>
      <c r="M32" s="86">
        <v>17364</v>
      </c>
      <c r="N32" s="86">
        <v>884</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91878</v>
      </c>
      <c r="D33" s="82">
        <v>0</v>
      </c>
      <c r="E33" s="82">
        <v>0</v>
      </c>
      <c r="F33" s="82">
        <v>0</v>
      </c>
      <c r="G33" s="82">
        <v>0</v>
      </c>
      <c r="H33" s="82">
        <v>0</v>
      </c>
      <c r="I33" s="82">
        <v>0</v>
      </c>
      <c r="J33" s="82">
        <v>0</v>
      </c>
      <c r="K33" s="82">
        <v>0</v>
      </c>
      <c r="L33" s="82">
        <v>0</v>
      </c>
      <c r="M33" s="82">
        <v>0</v>
      </c>
      <c r="N33" s="82">
        <v>91878</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33367</v>
      </c>
      <c r="D34" s="82">
        <v>0</v>
      </c>
      <c r="E34" s="82">
        <v>0</v>
      </c>
      <c r="F34" s="82">
        <v>0</v>
      </c>
      <c r="G34" s="82">
        <v>0</v>
      </c>
      <c r="H34" s="82">
        <v>0</v>
      </c>
      <c r="I34" s="82">
        <v>0</v>
      </c>
      <c r="J34" s="82">
        <v>0</v>
      </c>
      <c r="K34" s="82">
        <v>0</v>
      </c>
      <c r="L34" s="82">
        <v>0</v>
      </c>
      <c r="M34" s="82">
        <v>0</v>
      </c>
      <c r="N34" s="82">
        <v>33367</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30283</v>
      </c>
      <c r="D35" s="82">
        <v>0</v>
      </c>
      <c r="E35" s="82">
        <v>0</v>
      </c>
      <c r="F35" s="82">
        <v>0</v>
      </c>
      <c r="G35" s="82">
        <v>0</v>
      </c>
      <c r="H35" s="82">
        <v>0</v>
      </c>
      <c r="I35" s="82">
        <v>0</v>
      </c>
      <c r="J35" s="82">
        <v>0</v>
      </c>
      <c r="K35" s="82">
        <v>0</v>
      </c>
      <c r="L35" s="82">
        <v>0</v>
      </c>
      <c r="M35" s="82">
        <v>0</v>
      </c>
      <c r="N35" s="82">
        <v>30283</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15674</v>
      </c>
      <c r="D36" s="82">
        <v>0</v>
      </c>
      <c r="E36" s="82">
        <v>0</v>
      </c>
      <c r="F36" s="82">
        <v>0</v>
      </c>
      <c r="G36" s="82">
        <v>0</v>
      </c>
      <c r="H36" s="82">
        <v>0</v>
      </c>
      <c r="I36" s="82">
        <v>0</v>
      </c>
      <c r="J36" s="82">
        <v>0</v>
      </c>
      <c r="K36" s="82">
        <v>0</v>
      </c>
      <c r="L36" s="82">
        <v>0</v>
      </c>
      <c r="M36" s="82">
        <v>0</v>
      </c>
      <c r="N36" s="82">
        <v>15674</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72516</v>
      </c>
      <c r="D37" s="82">
        <v>0</v>
      </c>
      <c r="E37" s="82">
        <v>0</v>
      </c>
      <c r="F37" s="82">
        <v>0</v>
      </c>
      <c r="G37" s="82">
        <v>0</v>
      </c>
      <c r="H37" s="82">
        <v>0</v>
      </c>
      <c r="I37" s="82">
        <v>0</v>
      </c>
      <c r="J37" s="82">
        <v>0</v>
      </c>
      <c r="K37" s="82">
        <v>0</v>
      </c>
      <c r="L37" s="82">
        <v>0</v>
      </c>
      <c r="M37" s="82">
        <v>0</v>
      </c>
      <c r="N37" s="82">
        <v>72516</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30798</v>
      </c>
      <c r="D38" s="82">
        <v>0</v>
      </c>
      <c r="E38" s="82">
        <v>0</v>
      </c>
      <c r="F38" s="82">
        <v>0</v>
      </c>
      <c r="G38" s="82">
        <v>0</v>
      </c>
      <c r="H38" s="82">
        <v>0</v>
      </c>
      <c r="I38" s="82">
        <v>0</v>
      </c>
      <c r="J38" s="82">
        <v>0</v>
      </c>
      <c r="K38" s="82">
        <v>0</v>
      </c>
      <c r="L38" s="82">
        <v>0</v>
      </c>
      <c r="M38" s="82">
        <v>0</v>
      </c>
      <c r="N38" s="82">
        <v>30798</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42865</v>
      </c>
      <c r="D39" s="82">
        <v>325</v>
      </c>
      <c r="E39" s="82">
        <v>3</v>
      </c>
      <c r="F39" s="82">
        <v>24</v>
      </c>
      <c r="G39" s="82">
        <v>1917</v>
      </c>
      <c r="H39" s="82">
        <v>40143</v>
      </c>
      <c r="I39" s="82">
        <v>18915</v>
      </c>
      <c r="J39" s="82">
        <v>21227</v>
      </c>
      <c r="K39" s="82">
        <v>40</v>
      </c>
      <c r="L39" s="82">
        <v>358</v>
      </c>
      <c r="M39" s="82">
        <v>56</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23855</v>
      </c>
      <c r="D40" s="82">
        <v>0</v>
      </c>
      <c r="E40" s="82">
        <v>0</v>
      </c>
      <c r="F40" s="82">
        <v>0</v>
      </c>
      <c r="G40" s="82">
        <v>3</v>
      </c>
      <c r="H40" s="82">
        <v>23033</v>
      </c>
      <c r="I40" s="82">
        <v>22902</v>
      </c>
      <c r="J40" s="82">
        <v>131</v>
      </c>
      <c r="K40" s="82">
        <v>0</v>
      </c>
      <c r="L40" s="82">
        <v>657</v>
      </c>
      <c r="M40" s="82">
        <v>162</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7496</v>
      </c>
      <c r="D41" s="82">
        <v>269</v>
      </c>
      <c r="E41" s="82">
        <v>2287</v>
      </c>
      <c r="F41" s="82">
        <v>486</v>
      </c>
      <c r="G41" s="82">
        <v>797</v>
      </c>
      <c r="H41" s="82">
        <v>37</v>
      </c>
      <c r="I41" s="82">
        <v>37</v>
      </c>
      <c r="J41" s="82">
        <v>0</v>
      </c>
      <c r="K41" s="82">
        <v>584</v>
      </c>
      <c r="L41" s="82">
        <v>2988</v>
      </c>
      <c r="M41" s="82">
        <v>48</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64986</v>
      </c>
      <c r="D42" s="82">
        <v>6087</v>
      </c>
      <c r="E42" s="82">
        <v>13260</v>
      </c>
      <c r="F42" s="82">
        <v>3457</v>
      </c>
      <c r="G42" s="82">
        <v>489</v>
      </c>
      <c r="H42" s="82">
        <v>29975</v>
      </c>
      <c r="I42" s="82">
        <v>25484</v>
      </c>
      <c r="J42" s="82">
        <v>4491</v>
      </c>
      <c r="K42" s="82">
        <v>130</v>
      </c>
      <c r="L42" s="82">
        <v>1636</v>
      </c>
      <c r="M42" s="82">
        <v>7494</v>
      </c>
      <c r="N42" s="82">
        <v>2457</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6947</v>
      </c>
      <c r="D43" s="82">
        <v>23</v>
      </c>
      <c r="E43" s="82">
        <v>2560</v>
      </c>
      <c r="F43" s="82">
        <v>3441</v>
      </c>
      <c r="G43" s="82">
        <v>0</v>
      </c>
      <c r="H43" s="82">
        <v>915</v>
      </c>
      <c r="I43" s="82">
        <v>105</v>
      </c>
      <c r="J43" s="82">
        <v>810</v>
      </c>
      <c r="K43" s="82">
        <v>1</v>
      </c>
      <c r="L43" s="82">
        <v>7</v>
      </c>
      <c r="M43" s="82">
        <v>0</v>
      </c>
      <c r="N43" s="82">
        <v>0</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327447</v>
      </c>
      <c r="D44" s="86">
        <v>6658</v>
      </c>
      <c r="E44" s="86">
        <v>12990</v>
      </c>
      <c r="F44" s="86">
        <v>525</v>
      </c>
      <c r="G44" s="86">
        <v>3205</v>
      </c>
      <c r="H44" s="86">
        <v>92273</v>
      </c>
      <c r="I44" s="86">
        <v>67233</v>
      </c>
      <c r="J44" s="86">
        <v>25040</v>
      </c>
      <c r="K44" s="86">
        <v>753</v>
      </c>
      <c r="L44" s="86">
        <v>5633</v>
      </c>
      <c r="M44" s="86">
        <v>7760</v>
      </c>
      <c r="N44" s="86">
        <v>197650</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40244</v>
      </c>
      <c r="D45" s="82">
        <v>2760</v>
      </c>
      <c r="E45" s="82">
        <v>436</v>
      </c>
      <c r="F45" s="82">
        <v>16137</v>
      </c>
      <c r="G45" s="82">
        <v>23</v>
      </c>
      <c r="H45" s="82">
        <v>0</v>
      </c>
      <c r="I45" s="82">
        <v>0</v>
      </c>
      <c r="J45" s="82">
        <v>0</v>
      </c>
      <c r="K45" s="82">
        <v>2379</v>
      </c>
      <c r="L45" s="82">
        <v>11556</v>
      </c>
      <c r="M45" s="82">
        <v>62</v>
      </c>
      <c r="N45" s="82">
        <v>6891</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7178</v>
      </c>
      <c r="D47" s="82">
        <v>2251</v>
      </c>
      <c r="E47" s="82">
        <v>23</v>
      </c>
      <c r="F47" s="82">
        <v>263</v>
      </c>
      <c r="G47" s="82">
        <v>3</v>
      </c>
      <c r="H47" s="82">
        <v>0</v>
      </c>
      <c r="I47" s="82">
        <v>0</v>
      </c>
      <c r="J47" s="82">
        <v>0</v>
      </c>
      <c r="K47" s="82">
        <v>231</v>
      </c>
      <c r="L47" s="82">
        <v>4247</v>
      </c>
      <c r="M47" s="82">
        <v>0</v>
      </c>
      <c r="N47" s="82">
        <v>160</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47422</v>
      </c>
      <c r="D49" s="86">
        <v>5011</v>
      </c>
      <c r="E49" s="86">
        <v>459</v>
      </c>
      <c r="F49" s="86">
        <v>16400</v>
      </c>
      <c r="G49" s="86">
        <v>26</v>
      </c>
      <c r="H49" s="86">
        <v>0</v>
      </c>
      <c r="I49" s="86">
        <v>0</v>
      </c>
      <c r="J49" s="86">
        <v>0</v>
      </c>
      <c r="K49" s="86">
        <v>2610</v>
      </c>
      <c r="L49" s="86">
        <v>15803</v>
      </c>
      <c r="M49" s="86">
        <v>62</v>
      </c>
      <c r="N49" s="86">
        <v>7051</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374869</v>
      </c>
      <c r="D50" s="86">
        <v>11669</v>
      </c>
      <c r="E50" s="86">
        <v>13449</v>
      </c>
      <c r="F50" s="86">
        <v>16925</v>
      </c>
      <c r="G50" s="86">
        <v>3231</v>
      </c>
      <c r="H50" s="86">
        <v>92273</v>
      </c>
      <c r="I50" s="86">
        <v>67233</v>
      </c>
      <c r="J50" s="86">
        <v>25040</v>
      </c>
      <c r="K50" s="86">
        <v>3363</v>
      </c>
      <c r="L50" s="86">
        <v>21436</v>
      </c>
      <c r="M50" s="86">
        <v>7822</v>
      </c>
      <c r="N50" s="86">
        <v>204700</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15445</v>
      </c>
      <c r="D51" s="86">
        <v>-18512</v>
      </c>
      <c r="E51" s="86">
        <v>-15653</v>
      </c>
      <c r="F51" s="86">
        <v>-20450</v>
      </c>
      <c r="G51" s="86">
        <v>-6408</v>
      </c>
      <c r="H51" s="86">
        <v>-84489</v>
      </c>
      <c r="I51" s="86">
        <v>-26894</v>
      </c>
      <c r="J51" s="86">
        <v>-57595</v>
      </c>
      <c r="K51" s="86">
        <v>-9881</v>
      </c>
      <c r="L51" s="86">
        <v>-23437</v>
      </c>
      <c r="M51" s="86">
        <v>-9542</v>
      </c>
      <c r="N51" s="86">
        <v>203817</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29119</v>
      </c>
      <c r="D52" s="89">
        <v>-20781</v>
      </c>
      <c r="E52" s="89">
        <v>-13666</v>
      </c>
      <c r="F52" s="89">
        <v>-13719</v>
      </c>
      <c r="G52" s="89">
        <v>-5841</v>
      </c>
      <c r="H52" s="89">
        <v>-82996</v>
      </c>
      <c r="I52" s="89">
        <v>-26894</v>
      </c>
      <c r="J52" s="89">
        <v>-56103</v>
      </c>
      <c r="K52" s="89">
        <v>-8494</v>
      </c>
      <c r="L52" s="89">
        <v>-17180</v>
      </c>
      <c r="M52" s="89">
        <v>-4970</v>
      </c>
      <c r="N52" s="89">
        <v>196766</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15000</v>
      </c>
      <c r="D53" s="82">
        <v>0</v>
      </c>
      <c r="E53" s="82">
        <v>0</v>
      </c>
      <c r="F53" s="82">
        <v>0</v>
      </c>
      <c r="G53" s="82">
        <v>0</v>
      </c>
      <c r="H53" s="82">
        <v>0</v>
      </c>
      <c r="I53" s="82">
        <v>0</v>
      </c>
      <c r="J53" s="82">
        <v>0</v>
      </c>
      <c r="K53" s="82">
        <v>0</v>
      </c>
      <c r="L53" s="82">
        <v>0</v>
      </c>
      <c r="M53" s="82">
        <v>0</v>
      </c>
      <c r="N53" s="82">
        <v>15000</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14354</v>
      </c>
      <c r="D54" s="82">
        <v>0</v>
      </c>
      <c r="E54" s="82">
        <v>0</v>
      </c>
      <c r="F54" s="82">
        <v>0</v>
      </c>
      <c r="G54" s="82">
        <v>0</v>
      </c>
      <c r="H54" s="82">
        <v>0</v>
      </c>
      <c r="I54" s="82">
        <v>0</v>
      </c>
      <c r="J54" s="82">
        <v>0</v>
      </c>
      <c r="K54" s="82">
        <v>0</v>
      </c>
      <c r="L54" s="82">
        <v>0</v>
      </c>
      <c r="M54" s="82">
        <v>343</v>
      </c>
      <c r="N54" s="82">
        <v>14011</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654.1</v>
      </c>
      <c r="D56" s="83">
        <v>164.58</v>
      </c>
      <c r="E56" s="83">
        <v>219.97</v>
      </c>
      <c r="F56" s="83">
        <v>22.15</v>
      </c>
      <c r="G56" s="83">
        <v>49.88</v>
      </c>
      <c r="H56" s="83">
        <v>100.57</v>
      </c>
      <c r="I56" s="83">
        <v>57.01</v>
      </c>
      <c r="J56" s="83">
        <v>43.57</v>
      </c>
      <c r="K56" s="83">
        <v>27.51</v>
      </c>
      <c r="L56" s="83">
        <v>48.04</v>
      </c>
      <c r="M56" s="83">
        <v>21.4</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129.26</v>
      </c>
      <c r="D57" s="83">
        <v>17.38</v>
      </c>
      <c r="E57" s="83">
        <v>30.2</v>
      </c>
      <c r="F57" s="83">
        <v>35.1</v>
      </c>
      <c r="G57" s="83">
        <v>8.32</v>
      </c>
      <c r="H57" s="83">
        <v>4.96</v>
      </c>
      <c r="I57" s="83">
        <v>4.4000000000000004</v>
      </c>
      <c r="J57" s="83">
        <v>0.56000000000000005</v>
      </c>
      <c r="K57" s="83">
        <v>6.85</v>
      </c>
      <c r="L57" s="83">
        <v>23.09</v>
      </c>
      <c r="M57" s="83">
        <v>3.36</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1172.03</v>
      </c>
      <c r="D58" s="83">
        <v>0</v>
      </c>
      <c r="E58" s="83">
        <v>0</v>
      </c>
      <c r="F58" s="83">
        <v>0</v>
      </c>
      <c r="G58" s="83">
        <v>0</v>
      </c>
      <c r="H58" s="83">
        <v>1172.03</v>
      </c>
      <c r="I58" s="83">
        <v>885</v>
      </c>
      <c r="J58" s="83">
        <v>287.02999999999997</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10.65</v>
      </c>
      <c r="D59" s="83">
        <v>0</v>
      </c>
      <c r="E59" s="83">
        <v>0</v>
      </c>
      <c r="F59" s="83">
        <v>0</v>
      </c>
      <c r="G59" s="83">
        <v>0</v>
      </c>
      <c r="H59" s="83">
        <v>0</v>
      </c>
      <c r="I59" s="83">
        <v>0</v>
      </c>
      <c r="J59" s="83">
        <v>0</v>
      </c>
      <c r="K59" s="83">
        <v>0</v>
      </c>
      <c r="L59" s="83">
        <v>0.01</v>
      </c>
      <c r="M59" s="83">
        <v>3.15</v>
      </c>
      <c r="N59" s="83">
        <v>7.5</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1231.49</v>
      </c>
      <c r="D60" s="83">
        <v>105.68</v>
      </c>
      <c r="E60" s="83">
        <v>55.85</v>
      </c>
      <c r="F60" s="83">
        <v>128</v>
      </c>
      <c r="G60" s="83">
        <v>36.549999999999997</v>
      </c>
      <c r="H60" s="83">
        <v>567.83000000000004</v>
      </c>
      <c r="I60" s="83">
        <v>40.6</v>
      </c>
      <c r="J60" s="83">
        <v>527.23</v>
      </c>
      <c r="K60" s="83">
        <v>62.52</v>
      </c>
      <c r="L60" s="83">
        <v>167.87</v>
      </c>
      <c r="M60" s="83">
        <v>105.43</v>
      </c>
      <c r="N60" s="83">
        <v>1.76</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72.77</v>
      </c>
      <c r="D61" s="83">
        <v>0.24</v>
      </c>
      <c r="E61" s="83">
        <v>26.82</v>
      </c>
      <c r="F61" s="83">
        <v>36.049999999999997</v>
      </c>
      <c r="G61" s="83">
        <v>0</v>
      </c>
      <c r="H61" s="83">
        <v>9.58</v>
      </c>
      <c r="I61" s="83">
        <v>1.1000000000000001</v>
      </c>
      <c r="J61" s="83">
        <v>8.48</v>
      </c>
      <c r="K61" s="83">
        <v>0.01</v>
      </c>
      <c r="L61" s="83">
        <v>7.0000000000000007E-2</v>
      </c>
      <c r="M61" s="83">
        <v>0</v>
      </c>
      <c r="N61" s="83">
        <v>0</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3124.77</v>
      </c>
      <c r="D62" s="87">
        <v>287.39999999999998</v>
      </c>
      <c r="E62" s="87">
        <v>279.20999999999998</v>
      </c>
      <c r="F62" s="87">
        <v>149.19999999999999</v>
      </c>
      <c r="G62" s="87">
        <v>94.75</v>
      </c>
      <c r="H62" s="87">
        <v>1835.82</v>
      </c>
      <c r="I62" s="87">
        <v>985.9</v>
      </c>
      <c r="J62" s="87">
        <v>849.91</v>
      </c>
      <c r="K62" s="87">
        <v>96.86</v>
      </c>
      <c r="L62" s="87">
        <v>238.95</v>
      </c>
      <c r="M62" s="87">
        <v>133.33000000000001</v>
      </c>
      <c r="N62" s="87">
        <v>9.26</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551.69000000000005</v>
      </c>
      <c r="D63" s="83">
        <v>22.47</v>
      </c>
      <c r="E63" s="83">
        <v>25.5</v>
      </c>
      <c r="F63" s="83">
        <v>230.93</v>
      </c>
      <c r="G63" s="83">
        <v>2.34</v>
      </c>
      <c r="H63" s="83">
        <v>13.28</v>
      </c>
      <c r="I63" s="83">
        <v>0</v>
      </c>
      <c r="J63" s="83">
        <v>13.28</v>
      </c>
      <c r="K63" s="83">
        <v>41.86</v>
      </c>
      <c r="L63" s="83">
        <v>171.13</v>
      </c>
      <c r="M63" s="83">
        <v>44.17</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517.61</v>
      </c>
      <c r="D64" s="83">
        <v>13.01</v>
      </c>
      <c r="E64" s="83">
        <v>14.36</v>
      </c>
      <c r="F64" s="83">
        <v>223.36</v>
      </c>
      <c r="G64" s="83">
        <v>0.71</v>
      </c>
      <c r="H64" s="83">
        <v>13.27</v>
      </c>
      <c r="I64" s="83">
        <v>0</v>
      </c>
      <c r="J64" s="83">
        <v>13.27</v>
      </c>
      <c r="K64" s="83">
        <v>39.96</v>
      </c>
      <c r="L64" s="83">
        <v>168.91</v>
      </c>
      <c r="M64" s="83">
        <v>44.04</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88.25</v>
      </c>
      <c r="D66" s="83">
        <v>6.26</v>
      </c>
      <c r="E66" s="83">
        <v>0.12</v>
      </c>
      <c r="F66" s="83">
        <v>11.35</v>
      </c>
      <c r="G66" s="83">
        <v>3.87</v>
      </c>
      <c r="H66" s="83">
        <v>2.35</v>
      </c>
      <c r="I66" s="83">
        <v>0</v>
      </c>
      <c r="J66" s="83">
        <v>2.35</v>
      </c>
      <c r="K66" s="83">
        <v>0</v>
      </c>
      <c r="L66" s="83">
        <v>59.93</v>
      </c>
      <c r="M66" s="83">
        <v>4.37</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639.94000000000005</v>
      </c>
      <c r="D68" s="87">
        <v>28.73</v>
      </c>
      <c r="E68" s="87">
        <v>25.62</v>
      </c>
      <c r="F68" s="87">
        <v>242.28</v>
      </c>
      <c r="G68" s="87">
        <v>6.21</v>
      </c>
      <c r="H68" s="87">
        <v>15.63</v>
      </c>
      <c r="I68" s="87">
        <v>0</v>
      </c>
      <c r="J68" s="87">
        <v>15.63</v>
      </c>
      <c r="K68" s="87">
        <v>41.86</v>
      </c>
      <c r="L68" s="87">
        <v>231.06</v>
      </c>
      <c r="M68" s="87">
        <v>48.54</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3764.71</v>
      </c>
      <c r="D69" s="87">
        <v>316.12</v>
      </c>
      <c r="E69" s="87">
        <v>304.83</v>
      </c>
      <c r="F69" s="87">
        <v>391.48</v>
      </c>
      <c r="G69" s="87">
        <v>100.96</v>
      </c>
      <c r="H69" s="87">
        <v>1851.45</v>
      </c>
      <c r="I69" s="87">
        <v>985.9</v>
      </c>
      <c r="J69" s="87">
        <v>865.54</v>
      </c>
      <c r="K69" s="87">
        <v>138.72</v>
      </c>
      <c r="L69" s="87">
        <v>470.01</v>
      </c>
      <c r="M69" s="87">
        <v>181.88</v>
      </c>
      <c r="N69" s="87">
        <v>9.26</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962.36</v>
      </c>
      <c r="D70" s="83">
        <v>0</v>
      </c>
      <c r="E70" s="83">
        <v>0</v>
      </c>
      <c r="F70" s="83">
        <v>0</v>
      </c>
      <c r="G70" s="83">
        <v>0</v>
      </c>
      <c r="H70" s="83">
        <v>0</v>
      </c>
      <c r="I70" s="83">
        <v>0</v>
      </c>
      <c r="J70" s="83">
        <v>0</v>
      </c>
      <c r="K70" s="83">
        <v>0</v>
      </c>
      <c r="L70" s="83">
        <v>0</v>
      </c>
      <c r="M70" s="83">
        <v>0</v>
      </c>
      <c r="N70" s="83">
        <v>962.36</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349.49</v>
      </c>
      <c r="D71" s="83">
        <v>0</v>
      </c>
      <c r="E71" s="83">
        <v>0</v>
      </c>
      <c r="F71" s="83">
        <v>0</v>
      </c>
      <c r="G71" s="83">
        <v>0</v>
      </c>
      <c r="H71" s="83">
        <v>0</v>
      </c>
      <c r="I71" s="83">
        <v>0</v>
      </c>
      <c r="J71" s="83">
        <v>0</v>
      </c>
      <c r="K71" s="83">
        <v>0</v>
      </c>
      <c r="L71" s="83">
        <v>0</v>
      </c>
      <c r="M71" s="83">
        <v>0</v>
      </c>
      <c r="N71" s="83">
        <v>349.49</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317.19</v>
      </c>
      <c r="D72" s="83">
        <v>0</v>
      </c>
      <c r="E72" s="83">
        <v>0</v>
      </c>
      <c r="F72" s="83">
        <v>0</v>
      </c>
      <c r="G72" s="83">
        <v>0</v>
      </c>
      <c r="H72" s="83">
        <v>0</v>
      </c>
      <c r="I72" s="83">
        <v>0</v>
      </c>
      <c r="J72" s="83">
        <v>0</v>
      </c>
      <c r="K72" s="83">
        <v>0</v>
      </c>
      <c r="L72" s="83">
        <v>0</v>
      </c>
      <c r="M72" s="83">
        <v>0</v>
      </c>
      <c r="N72" s="83">
        <v>317.19</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164.17</v>
      </c>
      <c r="D73" s="83">
        <v>0</v>
      </c>
      <c r="E73" s="83">
        <v>0</v>
      </c>
      <c r="F73" s="83">
        <v>0</v>
      </c>
      <c r="G73" s="83">
        <v>0</v>
      </c>
      <c r="H73" s="83">
        <v>0</v>
      </c>
      <c r="I73" s="83">
        <v>0</v>
      </c>
      <c r="J73" s="83">
        <v>0</v>
      </c>
      <c r="K73" s="83">
        <v>0</v>
      </c>
      <c r="L73" s="83">
        <v>0</v>
      </c>
      <c r="M73" s="83">
        <v>0</v>
      </c>
      <c r="N73" s="83">
        <v>164.17</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759.56</v>
      </c>
      <c r="D74" s="83">
        <v>0</v>
      </c>
      <c r="E74" s="83">
        <v>0</v>
      </c>
      <c r="F74" s="83">
        <v>0</v>
      </c>
      <c r="G74" s="83">
        <v>0</v>
      </c>
      <c r="H74" s="83">
        <v>0</v>
      </c>
      <c r="I74" s="83">
        <v>0</v>
      </c>
      <c r="J74" s="83">
        <v>0</v>
      </c>
      <c r="K74" s="83">
        <v>0</v>
      </c>
      <c r="L74" s="83">
        <v>0</v>
      </c>
      <c r="M74" s="83">
        <v>0</v>
      </c>
      <c r="N74" s="83">
        <v>759.56</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322.58999999999997</v>
      </c>
      <c r="D75" s="83">
        <v>0</v>
      </c>
      <c r="E75" s="83">
        <v>0</v>
      </c>
      <c r="F75" s="83">
        <v>0</v>
      </c>
      <c r="G75" s="83">
        <v>0</v>
      </c>
      <c r="H75" s="83">
        <v>0</v>
      </c>
      <c r="I75" s="83">
        <v>0</v>
      </c>
      <c r="J75" s="83">
        <v>0</v>
      </c>
      <c r="K75" s="83">
        <v>0</v>
      </c>
      <c r="L75" s="83">
        <v>0</v>
      </c>
      <c r="M75" s="83">
        <v>0</v>
      </c>
      <c r="N75" s="83">
        <v>322.58999999999997</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448.98</v>
      </c>
      <c r="D76" s="83">
        <v>3.41</v>
      </c>
      <c r="E76" s="83">
        <v>0.03</v>
      </c>
      <c r="F76" s="83">
        <v>0.25</v>
      </c>
      <c r="G76" s="83">
        <v>20.07</v>
      </c>
      <c r="H76" s="83">
        <v>420.46</v>
      </c>
      <c r="I76" s="83">
        <v>198.13</v>
      </c>
      <c r="J76" s="83">
        <v>222.34</v>
      </c>
      <c r="K76" s="83">
        <v>0.42</v>
      </c>
      <c r="L76" s="83">
        <v>3.75</v>
      </c>
      <c r="M76" s="83">
        <v>0.59</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249.86</v>
      </c>
      <c r="D77" s="83">
        <v>0</v>
      </c>
      <c r="E77" s="83">
        <v>0</v>
      </c>
      <c r="F77" s="83">
        <v>0</v>
      </c>
      <c r="G77" s="83">
        <v>0.03</v>
      </c>
      <c r="H77" s="83">
        <v>241.25</v>
      </c>
      <c r="I77" s="83">
        <v>239.88</v>
      </c>
      <c r="J77" s="83">
        <v>1.37</v>
      </c>
      <c r="K77" s="83">
        <v>0</v>
      </c>
      <c r="L77" s="83">
        <v>6.88</v>
      </c>
      <c r="M77" s="83">
        <v>1.69</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78.510000000000005</v>
      </c>
      <c r="D78" s="83">
        <v>2.82</v>
      </c>
      <c r="E78" s="83">
        <v>23.96</v>
      </c>
      <c r="F78" s="83">
        <v>5.09</v>
      </c>
      <c r="G78" s="83">
        <v>8.34</v>
      </c>
      <c r="H78" s="83">
        <v>0.39</v>
      </c>
      <c r="I78" s="83">
        <v>0.39</v>
      </c>
      <c r="J78" s="83">
        <v>0</v>
      </c>
      <c r="K78" s="83">
        <v>6.12</v>
      </c>
      <c r="L78" s="83">
        <v>31.3</v>
      </c>
      <c r="M78" s="83">
        <v>0.5</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680.68</v>
      </c>
      <c r="D79" s="83">
        <v>63.75</v>
      </c>
      <c r="E79" s="83">
        <v>138.88999999999999</v>
      </c>
      <c r="F79" s="83">
        <v>36.21</v>
      </c>
      <c r="G79" s="83">
        <v>5.12</v>
      </c>
      <c r="H79" s="83">
        <v>313.97000000000003</v>
      </c>
      <c r="I79" s="83">
        <v>266.93</v>
      </c>
      <c r="J79" s="83">
        <v>47.04</v>
      </c>
      <c r="K79" s="83">
        <v>1.36</v>
      </c>
      <c r="L79" s="83">
        <v>17.14</v>
      </c>
      <c r="M79" s="83">
        <v>78.5</v>
      </c>
      <c r="N79" s="83">
        <v>25.74</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72.77</v>
      </c>
      <c r="D80" s="83">
        <v>0.24</v>
      </c>
      <c r="E80" s="83">
        <v>26.82</v>
      </c>
      <c r="F80" s="83">
        <v>36.049999999999997</v>
      </c>
      <c r="G80" s="83">
        <v>0</v>
      </c>
      <c r="H80" s="83">
        <v>9.58</v>
      </c>
      <c r="I80" s="83">
        <v>1.1000000000000001</v>
      </c>
      <c r="J80" s="83">
        <v>8.48</v>
      </c>
      <c r="K80" s="83">
        <v>0.01</v>
      </c>
      <c r="L80" s="83">
        <v>7.0000000000000007E-2</v>
      </c>
      <c r="M80" s="83">
        <v>0</v>
      </c>
      <c r="N80" s="83">
        <v>0</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3429.77</v>
      </c>
      <c r="D81" s="87">
        <v>69.739999999999995</v>
      </c>
      <c r="E81" s="87">
        <v>136.06</v>
      </c>
      <c r="F81" s="87">
        <v>5.5</v>
      </c>
      <c r="G81" s="87">
        <v>33.57</v>
      </c>
      <c r="H81" s="87">
        <v>966.49</v>
      </c>
      <c r="I81" s="87">
        <v>704.21</v>
      </c>
      <c r="J81" s="87">
        <v>262.27999999999997</v>
      </c>
      <c r="K81" s="87">
        <v>7.89</v>
      </c>
      <c r="L81" s="87">
        <v>59</v>
      </c>
      <c r="M81" s="87">
        <v>81.28</v>
      </c>
      <c r="N81" s="87">
        <v>2070.2399999999998</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421.53</v>
      </c>
      <c r="D82" s="83">
        <v>28.91</v>
      </c>
      <c r="E82" s="83">
        <v>4.57</v>
      </c>
      <c r="F82" s="83">
        <v>169.02</v>
      </c>
      <c r="G82" s="83">
        <v>0.24</v>
      </c>
      <c r="H82" s="83">
        <v>0</v>
      </c>
      <c r="I82" s="83">
        <v>0</v>
      </c>
      <c r="J82" s="83">
        <v>0</v>
      </c>
      <c r="K82" s="83">
        <v>24.92</v>
      </c>
      <c r="L82" s="83">
        <v>121.04</v>
      </c>
      <c r="M82" s="83">
        <v>0.65</v>
      </c>
      <c r="N82" s="83">
        <v>72.180000000000007</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75.19</v>
      </c>
      <c r="D84" s="83">
        <v>23.58</v>
      </c>
      <c r="E84" s="83">
        <v>0.24</v>
      </c>
      <c r="F84" s="83">
        <v>2.76</v>
      </c>
      <c r="G84" s="83">
        <v>0.03</v>
      </c>
      <c r="H84" s="83">
        <v>0</v>
      </c>
      <c r="I84" s="83">
        <v>0</v>
      </c>
      <c r="J84" s="83">
        <v>0</v>
      </c>
      <c r="K84" s="83">
        <v>2.42</v>
      </c>
      <c r="L84" s="83">
        <v>44.49</v>
      </c>
      <c r="M84" s="83">
        <v>0</v>
      </c>
      <c r="N84" s="83">
        <v>1.67</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496.71</v>
      </c>
      <c r="D86" s="87">
        <v>52.49</v>
      </c>
      <c r="E86" s="87">
        <v>4.8099999999999996</v>
      </c>
      <c r="F86" s="87">
        <v>171.78</v>
      </c>
      <c r="G86" s="87">
        <v>0.27</v>
      </c>
      <c r="H86" s="87">
        <v>0</v>
      </c>
      <c r="I86" s="87">
        <v>0</v>
      </c>
      <c r="J86" s="87">
        <v>0</v>
      </c>
      <c r="K86" s="87">
        <v>27.34</v>
      </c>
      <c r="L86" s="87">
        <v>165.53</v>
      </c>
      <c r="M86" s="87">
        <v>0.65</v>
      </c>
      <c r="N86" s="87">
        <v>73.849999999999994</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3926.48</v>
      </c>
      <c r="D87" s="87">
        <v>122.22</v>
      </c>
      <c r="E87" s="87">
        <v>140.87</v>
      </c>
      <c r="F87" s="87">
        <v>177.28</v>
      </c>
      <c r="G87" s="87">
        <v>33.840000000000003</v>
      </c>
      <c r="H87" s="87">
        <v>966.49</v>
      </c>
      <c r="I87" s="87">
        <v>704.21</v>
      </c>
      <c r="J87" s="87">
        <v>262.27999999999997</v>
      </c>
      <c r="K87" s="87">
        <v>35.229999999999997</v>
      </c>
      <c r="L87" s="87">
        <v>224.53</v>
      </c>
      <c r="M87" s="87">
        <v>81.93</v>
      </c>
      <c r="N87" s="87">
        <v>2144.09</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161.78</v>
      </c>
      <c r="D88" s="87">
        <v>-193.9</v>
      </c>
      <c r="E88" s="87">
        <v>-163.96</v>
      </c>
      <c r="F88" s="87">
        <v>-214.2</v>
      </c>
      <c r="G88" s="87">
        <v>-67.12</v>
      </c>
      <c r="H88" s="87">
        <v>-884.96</v>
      </c>
      <c r="I88" s="87">
        <v>-281.69</v>
      </c>
      <c r="J88" s="87">
        <v>-603.27</v>
      </c>
      <c r="K88" s="87">
        <v>-103.5</v>
      </c>
      <c r="L88" s="87">
        <v>-245.48</v>
      </c>
      <c r="M88" s="87">
        <v>-99.94</v>
      </c>
      <c r="N88" s="87">
        <v>2134.83</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305</v>
      </c>
      <c r="D89" s="90">
        <v>-217.66</v>
      </c>
      <c r="E89" s="90">
        <v>-143.13999999999999</v>
      </c>
      <c r="F89" s="90">
        <v>-143.69</v>
      </c>
      <c r="G89" s="90">
        <v>-61.18</v>
      </c>
      <c r="H89" s="90">
        <v>-869.33</v>
      </c>
      <c r="I89" s="90">
        <v>-281.69</v>
      </c>
      <c r="J89" s="90">
        <v>-587.63</v>
      </c>
      <c r="K89" s="90">
        <v>-88.97</v>
      </c>
      <c r="L89" s="90">
        <v>-179.95</v>
      </c>
      <c r="M89" s="90">
        <v>-52.05</v>
      </c>
      <c r="N89" s="90">
        <v>2060.98</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157.11000000000001</v>
      </c>
      <c r="D90" s="83">
        <v>0</v>
      </c>
      <c r="E90" s="83">
        <v>0</v>
      </c>
      <c r="F90" s="83">
        <v>0</v>
      </c>
      <c r="G90" s="83">
        <v>0</v>
      </c>
      <c r="H90" s="83">
        <v>0</v>
      </c>
      <c r="I90" s="83">
        <v>0</v>
      </c>
      <c r="J90" s="83">
        <v>0</v>
      </c>
      <c r="K90" s="83">
        <v>0</v>
      </c>
      <c r="L90" s="83">
        <v>0</v>
      </c>
      <c r="M90" s="83">
        <v>0</v>
      </c>
      <c r="N90" s="83">
        <v>157.11000000000001</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150.35</v>
      </c>
      <c r="D91" s="83">
        <v>0</v>
      </c>
      <c r="E91" s="83">
        <v>0</v>
      </c>
      <c r="F91" s="83">
        <v>0</v>
      </c>
      <c r="G91" s="83">
        <v>0</v>
      </c>
      <c r="H91" s="83">
        <v>0</v>
      </c>
      <c r="I91" s="83">
        <v>0</v>
      </c>
      <c r="J91" s="83">
        <v>0</v>
      </c>
      <c r="K91" s="83">
        <v>0</v>
      </c>
      <c r="L91" s="83">
        <v>0</v>
      </c>
      <c r="M91" s="83">
        <v>3.6</v>
      </c>
      <c r="N91" s="83">
        <v>146.75</v>
      </c>
    </row>
  </sheetData>
  <mergeCells count="27">
    <mergeCell ref="A1:B1"/>
    <mergeCell ref="C1:G1"/>
    <mergeCell ref="H1:N1"/>
    <mergeCell ref="C2:G3"/>
    <mergeCell ref="H2:N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47"/>
  <sheetViews>
    <sheetView zoomScale="140" zoomScaleNormal="140" zoomScaleSheetLayoutView="90" zoomScalePageLayoutView="140" workbookViewId="0"/>
  </sheetViews>
  <sheetFormatPr baseColWidth="10" defaultColWidth="11.42578125" defaultRowHeight="12.75"/>
  <cols>
    <col min="1" max="1" width="93.85546875" style="24" customWidth="1"/>
    <col min="2" max="2" width="11.42578125" style="24" customWidth="1"/>
    <col min="3" max="16384" width="11.42578125" style="24"/>
  </cols>
  <sheetData>
    <row r="1" spans="1:1" s="31" customFormat="1" ht="39.950000000000003" customHeight="1">
      <c r="A1" s="30" t="s">
        <v>28</v>
      </c>
    </row>
    <row r="2" spans="1:1" s="33" customFormat="1" ht="11.45" customHeight="1">
      <c r="A2" s="32"/>
    </row>
    <row r="3" spans="1:1" s="35" customFormat="1" ht="11.45" customHeight="1">
      <c r="A3" s="34"/>
    </row>
    <row r="4" spans="1:1" s="36" customFormat="1" ht="11.45" customHeight="1">
      <c r="A4" s="34"/>
    </row>
    <row r="5" spans="1:1" ht="11.45" customHeight="1">
      <c r="A5" s="34"/>
    </row>
    <row r="6" spans="1:1" s="33" customFormat="1" ht="11.45" customHeight="1">
      <c r="A6" s="34"/>
    </row>
    <row r="7" spans="1:1" s="33" customFormat="1" ht="11.45" customHeight="1">
      <c r="A7" s="34"/>
    </row>
    <row r="8" spans="1:1" s="33" customFormat="1" ht="11.45" customHeight="1">
      <c r="A8" s="34"/>
    </row>
    <row r="9" spans="1:1" s="33" customFormat="1" ht="11.45" customHeight="1">
      <c r="A9" s="34"/>
    </row>
    <row r="10" spans="1:1" s="33" customFormat="1" ht="11.45" customHeight="1">
      <c r="A10" s="34"/>
    </row>
    <row r="11" spans="1:1" s="33" customFormat="1" ht="11.45" customHeight="1">
      <c r="A11" s="34"/>
    </row>
    <row r="12" spans="1:1" s="33" customFormat="1" ht="11.45" customHeight="1">
      <c r="A12" s="34"/>
    </row>
    <row r="13" spans="1:1" s="33" customFormat="1" ht="11.45" customHeight="1">
      <c r="A13" s="34"/>
    </row>
    <row r="14" spans="1:1" s="33" customFormat="1" ht="11.45" customHeight="1">
      <c r="A14" s="34"/>
    </row>
    <row r="15" spans="1:1" s="33" customFormat="1" ht="11.45" customHeight="1">
      <c r="A15" s="34"/>
    </row>
    <row r="16" spans="1:1" s="33" customFormat="1" ht="11.45" customHeight="1">
      <c r="A16" s="34"/>
    </row>
    <row r="17" spans="1:1" s="33" customFormat="1" ht="11.45" customHeight="1">
      <c r="A17" s="34"/>
    </row>
    <row r="18" spans="1:1" s="33" customFormat="1" ht="11.45" customHeight="1">
      <c r="A18" s="34"/>
    </row>
    <row r="19" spans="1:1" s="33" customFormat="1" ht="11.45" customHeight="1">
      <c r="A19" s="34"/>
    </row>
    <row r="20" spans="1:1" s="33" customFormat="1" ht="11.45" customHeight="1">
      <c r="A20" s="34"/>
    </row>
    <row r="21" spans="1:1" s="33" customFormat="1" ht="11.45" customHeight="1">
      <c r="A21" s="34"/>
    </row>
    <row r="22" spans="1:1" s="33" customFormat="1" ht="11.45" customHeight="1">
      <c r="A22" s="34"/>
    </row>
    <row r="23" spans="1:1" s="33" customFormat="1" ht="11.45" customHeight="1">
      <c r="A23" s="34"/>
    </row>
    <row r="24" spans="1:1" s="33" customFormat="1" ht="11.45" customHeight="1">
      <c r="A24" s="34"/>
    </row>
    <row r="25" spans="1:1" ht="11.45" customHeight="1">
      <c r="A25" s="34"/>
    </row>
    <row r="26" spans="1:1" s="33" customFormat="1" ht="11.45" customHeight="1">
      <c r="A26" s="37"/>
    </row>
    <row r="27" spans="1:1" ht="11.45" customHeight="1">
      <c r="A27" s="38"/>
    </row>
    <row r="28" spans="1:1" ht="11.45" customHeight="1">
      <c r="A28" s="37"/>
    </row>
    <row r="29" spans="1:1" ht="11.45" customHeight="1">
      <c r="A29" s="34"/>
    </row>
    <row r="30" spans="1:1" ht="11.45" customHeight="1">
      <c r="A30" s="34"/>
    </row>
    <row r="31" spans="1:1" s="36" customFormat="1" ht="11.45" customHeight="1">
      <c r="A31" s="37"/>
    </row>
    <row r="32" spans="1:1" s="36" customFormat="1" ht="11.45" customHeight="1">
      <c r="A32" s="38"/>
    </row>
    <row r="33" spans="1:2" s="36" customFormat="1" ht="11.45" customHeight="1">
      <c r="A33" s="15"/>
    </row>
    <row r="34" spans="1:2" s="36" customFormat="1" ht="11.45" customHeight="1">
      <c r="A34" s="34"/>
    </row>
    <row r="35" spans="1:2" s="36" customFormat="1" ht="11.45" customHeight="1">
      <c r="A35" s="37"/>
    </row>
    <row r="36" spans="1:2" s="36" customFormat="1" ht="11.45" customHeight="1">
      <c r="A36" s="39"/>
    </row>
    <row r="37" spans="1:2" s="36" customFormat="1" ht="11.45" customHeight="1">
      <c r="A37" s="37"/>
    </row>
    <row r="38" spans="1:2" s="36" customFormat="1" ht="11.45" customHeight="1">
      <c r="A38" s="40"/>
    </row>
    <row r="39" spans="1:2" s="36" customFormat="1" ht="11.45" customHeight="1">
      <c r="A39" s="34"/>
    </row>
    <row r="40" spans="1:2" s="36" customFormat="1" ht="11.45" customHeight="1">
      <c r="A40" s="37"/>
    </row>
    <row r="41" spans="1:2" s="36" customFormat="1" ht="11.45" customHeight="1">
      <c r="A41" s="40"/>
    </row>
    <row r="42" spans="1:2" s="36" customFormat="1" ht="11.45" customHeight="1">
      <c r="A42" s="34"/>
    </row>
    <row r="43" spans="1:2" s="36" customFormat="1" ht="11.45" customHeight="1">
      <c r="A43" s="37"/>
    </row>
    <row r="44" spans="1:2" s="36" customFormat="1" ht="12.75" customHeight="1">
      <c r="A44" s="40"/>
    </row>
    <row r="45" spans="1:2" ht="11.45" customHeight="1">
      <c r="A45" s="37"/>
      <c r="B45" s="29"/>
    </row>
    <row r="46" spans="1:2" ht="11.45" customHeight="1"/>
    <row r="47" spans="1:2" ht="11.45" customHeight="1"/>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924</v>
      </c>
      <c r="B1" s="228"/>
      <c r="C1" s="219" t="str">
        <f>"Auszahlungen und Einzahlungen der kreisfreien und großen
kreisangehörigen Städte "&amp;Deckblatt!A7&amp;" nach Produktbereichen"</f>
        <v>Auszahlungen und Einzahlungen der kreisfreien und großen
kreisangehörigen Städte 2020 nach Produktbereichen</v>
      </c>
      <c r="D1" s="219"/>
      <c r="E1" s="219"/>
      <c r="F1" s="219"/>
      <c r="G1" s="220"/>
      <c r="H1" s="224" t="str">
        <f>"Auszahlungen und Einzahlungen der kreisfreien und großen
kreisangehörigen Städte "&amp;Deckblatt!A7&amp;" nach Produktbereichen"</f>
        <v>Auszahlungen und Einzahlungen der kreisfreien und großen
kreisangehörigen Städte 2020 nach Produktbereichen</v>
      </c>
      <c r="I1" s="219"/>
      <c r="J1" s="219"/>
      <c r="K1" s="219"/>
      <c r="L1" s="219"/>
      <c r="M1" s="219"/>
      <c r="N1" s="220"/>
    </row>
    <row r="2" spans="1:14" s="76" customFormat="1" ht="15" customHeight="1">
      <c r="A2" s="227" t="s">
        <v>927</v>
      </c>
      <c r="B2" s="228"/>
      <c r="C2" s="219" t="s">
        <v>118</v>
      </c>
      <c r="D2" s="219"/>
      <c r="E2" s="219"/>
      <c r="F2" s="219"/>
      <c r="G2" s="220"/>
      <c r="H2" s="224" t="s">
        <v>118</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25854</v>
      </c>
      <c r="D19" s="82">
        <v>11648</v>
      </c>
      <c r="E19" s="82">
        <v>7994</v>
      </c>
      <c r="F19" s="82">
        <v>645</v>
      </c>
      <c r="G19" s="82">
        <v>2291</v>
      </c>
      <c r="H19" s="82">
        <v>583</v>
      </c>
      <c r="I19" s="82">
        <v>457</v>
      </c>
      <c r="J19" s="82">
        <v>126</v>
      </c>
      <c r="K19" s="82">
        <v>135</v>
      </c>
      <c r="L19" s="82">
        <v>2258</v>
      </c>
      <c r="M19" s="82">
        <v>299</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13633</v>
      </c>
      <c r="D20" s="82">
        <v>3255</v>
      </c>
      <c r="E20" s="82">
        <v>2785</v>
      </c>
      <c r="F20" s="82">
        <v>5033</v>
      </c>
      <c r="G20" s="82">
        <v>1819</v>
      </c>
      <c r="H20" s="82">
        <v>95</v>
      </c>
      <c r="I20" s="82">
        <v>73</v>
      </c>
      <c r="J20" s="82">
        <v>22</v>
      </c>
      <c r="K20" s="82">
        <v>25</v>
      </c>
      <c r="L20" s="82">
        <v>312</v>
      </c>
      <c r="M20" s="82">
        <v>309</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67</v>
      </c>
      <c r="D22" s="82">
        <v>0</v>
      </c>
      <c r="E22" s="82">
        <v>0</v>
      </c>
      <c r="F22" s="82">
        <v>0</v>
      </c>
      <c r="G22" s="82">
        <v>0</v>
      </c>
      <c r="H22" s="82">
        <v>0</v>
      </c>
      <c r="I22" s="82">
        <v>0</v>
      </c>
      <c r="J22" s="82">
        <v>0</v>
      </c>
      <c r="K22" s="82">
        <v>0</v>
      </c>
      <c r="L22" s="82">
        <v>0</v>
      </c>
      <c r="M22" s="82">
        <v>0</v>
      </c>
      <c r="N22" s="82">
        <v>67</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96350</v>
      </c>
      <c r="D23" s="82">
        <v>1480</v>
      </c>
      <c r="E23" s="82">
        <v>1513</v>
      </c>
      <c r="F23" s="82">
        <v>790</v>
      </c>
      <c r="G23" s="82">
        <v>13916</v>
      </c>
      <c r="H23" s="82">
        <v>8187</v>
      </c>
      <c r="I23" s="82">
        <v>140</v>
      </c>
      <c r="J23" s="82">
        <v>8047</v>
      </c>
      <c r="K23" s="82">
        <v>2344</v>
      </c>
      <c r="L23" s="82">
        <v>3268</v>
      </c>
      <c r="M23" s="82">
        <v>25832</v>
      </c>
      <c r="N23" s="82">
        <v>39020</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3950</v>
      </c>
      <c r="D24" s="82">
        <v>57</v>
      </c>
      <c r="E24" s="82">
        <v>2240</v>
      </c>
      <c r="F24" s="82">
        <v>273</v>
      </c>
      <c r="G24" s="82">
        <v>3</v>
      </c>
      <c r="H24" s="82">
        <v>0</v>
      </c>
      <c r="I24" s="82">
        <v>0</v>
      </c>
      <c r="J24" s="82">
        <v>0</v>
      </c>
      <c r="K24" s="82">
        <v>0</v>
      </c>
      <c r="L24" s="82">
        <v>1378</v>
      </c>
      <c r="M24" s="82">
        <v>0</v>
      </c>
      <c r="N24" s="82">
        <v>0</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131953</v>
      </c>
      <c r="D25" s="86">
        <v>16325</v>
      </c>
      <c r="E25" s="86">
        <v>10052</v>
      </c>
      <c r="F25" s="86">
        <v>6196</v>
      </c>
      <c r="G25" s="86">
        <v>18024</v>
      </c>
      <c r="H25" s="86">
        <v>8865</v>
      </c>
      <c r="I25" s="86">
        <v>669</v>
      </c>
      <c r="J25" s="86">
        <v>8196</v>
      </c>
      <c r="K25" s="86">
        <v>2504</v>
      </c>
      <c r="L25" s="86">
        <v>4460</v>
      </c>
      <c r="M25" s="86">
        <v>26440</v>
      </c>
      <c r="N25" s="86">
        <v>39087</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2020</v>
      </c>
      <c r="D26" s="82">
        <v>4</v>
      </c>
      <c r="E26" s="82">
        <v>303</v>
      </c>
      <c r="F26" s="82">
        <v>0</v>
      </c>
      <c r="G26" s="82">
        <v>232</v>
      </c>
      <c r="H26" s="82">
        <v>0</v>
      </c>
      <c r="I26" s="82">
        <v>0</v>
      </c>
      <c r="J26" s="82">
        <v>0</v>
      </c>
      <c r="K26" s="82">
        <v>0</v>
      </c>
      <c r="L26" s="82">
        <v>1480</v>
      </c>
      <c r="M26" s="82">
        <v>0</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1480</v>
      </c>
      <c r="D27" s="82">
        <v>0</v>
      </c>
      <c r="E27" s="82">
        <v>0</v>
      </c>
      <c r="F27" s="82">
        <v>0</v>
      </c>
      <c r="G27" s="82">
        <v>0</v>
      </c>
      <c r="H27" s="82">
        <v>0</v>
      </c>
      <c r="I27" s="82">
        <v>0</v>
      </c>
      <c r="J27" s="82">
        <v>0</v>
      </c>
      <c r="K27" s="82">
        <v>0</v>
      </c>
      <c r="L27" s="82">
        <v>1480</v>
      </c>
      <c r="M27" s="82">
        <v>0</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5508</v>
      </c>
      <c r="D29" s="82">
        <v>0</v>
      </c>
      <c r="E29" s="82">
        <v>0</v>
      </c>
      <c r="F29" s="82">
        <v>0</v>
      </c>
      <c r="G29" s="82">
        <v>2</v>
      </c>
      <c r="H29" s="82">
        <v>0</v>
      </c>
      <c r="I29" s="82">
        <v>0</v>
      </c>
      <c r="J29" s="82">
        <v>0</v>
      </c>
      <c r="K29" s="82">
        <v>9</v>
      </c>
      <c r="L29" s="82">
        <v>3487</v>
      </c>
      <c r="M29" s="82">
        <v>2010</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7528</v>
      </c>
      <c r="D31" s="86">
        <v>4</v>
      </c>
      <c r="E31" s="86">
        <v>303</v>
      </c>
      <c r="F31" s="86">
        <v>0</v>
      </c>
      <c r="G31" s="86">
        <v>235</v>
      </c>
      <c r="H31" s="86">
        <v>0</v>
      </c>
      <c r="I31" s="86">
        <v>0</v>
      </c>
      <c r="J31" s="86">
        <v>0</v>
      </c>
      <c r="K31" s="86">
        <v>9</v>
      </c>
      <c r="L31" s="86">
        <v>4967</v>
      </c>
      <c r="M31" s="86">
        <v>2010</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139481</v>
      </c>
      <c r="D32" s="86">
        <v>16330</v>
      </c>
      <c r="E32" s="86">
        <v>10355</v>
      </c>
      <c r="F32" s="86">
        <v>6196</v>
      </c>
      <c r="G32" s="86">
        <v>18258</v>
      </c>
      <c r="H32" s="86">
        <v>8865</v>
      </c>
      <c r="I32" s="86">
        <v>669</v>
      </c>
      <c r="J32" s="86">
        <v>8196</v>
      </c>
      <c r="K32" s="86">
        <v>2513</v>
      </c>
      <c r="L32" s="86">
        <v>9427</v>
      </c>
      <c r="M32" s="86">
        <v>28450</v>
      </c>
      <c r="N32" s="86">
        <v>39087</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59985</v>
      </c>
      <c r="D33" s="82">
        <v>0</v>
      </c>
      <c r="E33" s="82">
        <v>0</v>
      </c>
      <c r="F33" s="82">
        <v>0</v>
      </c>
      <c r="G33" s="82">
        <v>0</v>
      </c>
      <c r="H33" s="82">
        <v>0</v>
      </c>
      <c r="I33" s="82">
        <v>0</v>
      </c>
      <c r="J33" s="82">
        <v>0</v>
      </c>
      <c r="K33" s="82">
        <v>0</v>
      </c>
      <c r="L33" s="82">
        <v>0</v>
      </c>
      <c r="M33" s="82">
        <v>0</v>
      </c>
      <c r="N33" s="82">
        <v>59985</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20562</v>
      </c>
      <c r="D34" s="82">
        <v>0</v>
      </c>
      <c r="E34" s="82">
        <v>0</v>
      </c>
      <c r="F34" s="82">
        <v>0</v>
      </c>
      <c r="G34" s="82">
        <v>0</v>
      </c>
      <c r="H34" s="82">
        <v>0</v>
      </c>
      <c r="I34" s="82">
        <v>0</v>
      </c>
      <c r="J34" s="82">
        <v>0</v>
      </c>
      <c r="K34" s="82">
        <v>0</v>
      </c>
      <c r="L34" s="82">
        <v>0</v>
      </c>
      <c r="M34" s="82">
        <v>0</v>
      </c>
      <c r="N34" s="82">
        <v>20562</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20551</v>
      </c>
      <c r="D35" s="82">
        <v>0</v>
      </c>
      <c r="E35" s="82">
        <v>0</v>
      </c>
      <c r="F35" s="82">
        <v>0</v>
      </c>
      <c r="G35" s="82">
        <v>0</v>
      </c>
      <c r="H35" s="82">
        <v>0</v>
      </c>
      <c r="I35" s="82">
        <v>0</v>
      </c>
      <c r="J35" s="82">
        <v>0</v>
      </c>
      <c r="K35" s="82">
        <v>0</v>
      </c>
      <c r="L35" s="82">
        <v>0</v>
      </c>
      <c r="M35" s="82">
        <v>0</v>
      </c>
      <c r="N35" s="82">
        <v>20551</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10069</v>
      </c>
      <c r="D36" s="82">
        <v>0</v>
      </c>
      <c r="E36" s="82">
        <v>0</v>
      </c>
      <c r="F36" s="82">
        <v>0</v>
      </c>
      <c r="G36" s="82">
        <v>0</v>
      </c>
      <c r="H36" s="82">
        <v>0</v>
      </c>
      <c r="I36" s="82">
        <v>0</v>
      </c>
      <c r="J36" s="82">
        <v>0</v>
      </c>
      <c r="K36" s="82">
        <v>0</v>
      </c>
      <c r="L36" s="82">
        <v>0</v>
      </c>
      <c r="M36" s="82">
        <v>0</v>
      </c>
      <c r="N36" s="82">
        <v>10069</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39452</v>
      </c>
      <c r="D37" s="82">
        <v>0</v>
      </c>
      <c r="E37" s="82">
        <v>0</v>
      </c>
      <c r="F37" s="82">
        <v>0</v>
      </c>
      <c r="G37" s="82">
        <v>0</v>
      </c>
      <c r="H37" s="82">
        <v>0</v>
      </c>
      <c r="I37" s="82">
        <v>0</v>
      </c>
      <c r="J37" s="82">
        <v>0</v>
      </c>
      <c r="K37" s="82">
        <v>0</v>
      </c>
      <c r="L37" s="82">
        <v>0</v>
      </c>
      <c r="M37" s="82">
        <v>0</v>
      </c>
      <c r="N37" s="82">
        <v>39452</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35882</v>
      </c>
      <c r="D38" s="82">
        <v>0</v>
      </c>
      <c r="E38" s="82">
        <v>0</v>
      </c>
      <c r="F38" s="82">
        <v>0</v>
      </c>
      <c r="G38" s="82">
        <v>0</v>
      </c>
      <c r="H38" s="82">
        <v>0</v>
      </c>
      <c r="I38" s="82">
        <v>0</v>
      </c>
      <c r="J38" s="82">
        <v>0</v>
      </c>
      <c r="K38" s="82">
        <v>0</v>
      </c>
      <c r="L38" s="82">
        <v>0</v>
      </c>
      <c r="M38" s="82">
        <v>0</v>
      </c>
      <c r="N38" s="82">
        <v>35882</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10378</v>
      </c>
      <c r="D39" s="82">
        <v>103</v>
      </c>
      <c r="E39" s="82">
        <v>0</v>
      </c>
      <c r="F39" s="82">
        <v>300</v>
      </c>
      <c r="G39" s="82">
        <v>9676</v>
      </c>
      <c r="H39" s="82">
        <v>0</v>
      </c>
      <c r="I39" s="82">
        <v>0</v>
      </c>
      <c r="J39" s="82">
        <v>0</v>
      </c>
      <c r="K39" s="82">
        <v>0</v>
      </c>
      <c r="L39" s="82">
        <v>299</v>
      </c>
      <c r="M39" s="82">
        <v>0</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404</v>
      </c>
      <c r="D40" s="82">
        <v>177</v>
      </c>
      <c r="E40" s="82">
        <v>0</v>
      </c>
      <c r="F40" s="82">
        <v>0</v>
      </c>
      <c r="G40" s="82">
        <v>0</v>
      </c>
      <c r="H40" s="82">
        <v>0</v>
      </c>
      <c r="I40" s="82">
        <v>0</v>
      </c>
      <c r="J40" s="82">
        <v>0</v>
      </c>
      <c r="K40" s="82">
        <v>227</v>
      </c>
      <c r="L40" s="82">
        <v>0</v>
      </c>
      <c r="M40" s="82">
        <v>0</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14522</v>
      </c>
      <c r="D41" s="82">
        <v>1</v>
      </c>
      <c r="E41" s="82">
        <v>1259</v>
      </c>
      <c r="F41" s="82">
        <v>0</v>
      </c>
      <c r="G41" s="82">
        <v>78</v>
      </c>
      <c r="H41" s="82">
        <v>0</v>
      </c>
      <c r="I41" s="82">
        <v>0</v>
      </c>
      <c r="J41" s="82">
        <v>0</v>
      </c>
      <c r="K41" s="82">
        <v>0</v>
      </c>
      <c r="L41" s="82">
        <v>522</v>
      </c>
      <c r="M41" s="82">
        <v>12663</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18260</v>
      </c>
      <c r="D42" s="82">
        <v>1566</v>
      </c>
      <c r="E42" s="82">
        <v>3215</v>
      </c>
      <c r="F42" s="82">
        <v>280</v>
      </c>
      <c r="G42" s="82">
        <v>179</v>
      </c>
      <c r="H42" s="82">
        <v>32</v>
      </c>
      <c r="I42" s="82">
        <v>4</v>
      </c>
      <c r="J42" s="82">
        <v>28</v>
      </c>
      <c r="K42" s="82">
        <v>2</v>
      </c>
      <c r="L42" s="82">
        <v>1473</v>
      </c>
      <c r="M42" s="82">
        <v>17</v>
      </c>
      <c r="N42" s="82">
        <v>11495</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3950</v>
      </c>
      <c r="D43" s="82">
        <v>57</v>
      </c>
      <c r="E43" s="82">
        <v>2240</v>
      </c>
      <c r="F43" s="82">
        <v>273</v>
      </c>
      <c r="G43" s="82">
        <v>3</v>
      </c>
      <c r="H43" s="82">
        <v>0</v>
      </c>
      <c r="I43" s="82">
        <v>0</v>
      </c>
      <c r="J43" s="82">
        <v>0</v>
      </c>
      <c r="K43" s="82">
        <v>0</v>
      </c>
      <c r="L43" s="82">
        <v>1378</v>
      </c>
      <c r="M43" s="82">
        <v>0</v>
      </c>
      <c r="N43" s="82">
        <v>0</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174932</v>
      </c>
      <c r="D44" s="86">
        <v>1790</v>
      </c>
      <c r="E44" s="86">
        <v>2234</v>
      </c>
      <c r="F44" s="86">
        <v>308</v>
      </c>
      <c r="G44" s="86">
        <v>9930</v>
      </c>
      <c r="H44" s="86">
        <v>32</v>
      </c>
      <c r="I44" s="86">
        <v>4</v>
      </c>
      <c r="J44" s="86">
        <v>28</v>
      </c>
      <c r="K44" s="86">
        <v>229</v>
      </c>
      <c r="L44" s="86">
        <v>915</v>
      </c>
      <c r="M44" s="86">
        <v>12681</v>
      </c>
      <c r="N44" s="86">
        <v>146814</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6779</v>
      </c>
      <c r="D45" s="82">
        <v>3</v>
      </c>
      <c r="E45" s="82">
        <v>274</v>
      </c>
      <c r="F45" s="82">
        <v>181</v>
      </c>
      <c r="G45" s="82">
        <v>38</v>
      </c>
      <c r="H45" s="82">
        <v>0</v>
      </c>
      <c r="I45" s="82">
        <v>0</v>
      </c>
      <c r="J45" s="82">
        <v>0</v>
      </c>
      <c r="K45" s="82">
        <v>0</v>
      </c>
      <c r="L45" s="82">
        <v>0</v>
      </c>
      <c r="M45" s="82">
        <v>0</v>
      </c>
      <c r="N45" s="82">
        <v>6283</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4665</v>
      </c>
      <c r="D47" s="82">
        <v>549</v>
      </c>
      <c r="E47" s="82">
        <v>79</v>
      </c>
      <c r="F47" s="82">
        <v>79</v>
      </c>
      <c r="G47" s="82">
        <v>122</v>
      </c>
      <c r="H47" s="82">
        <v>0</v>
      </c>
      <c r="I47" s="82">
        <v>0</v>
      </c>
      <c r="J47" s="82">
        <v>0</v>
      </c>
      <c r="K47" s="82">
        <v>0</v>
      </c>
      <c r="L47" s="82">
        <v>3804</v>
      </c>
      <c r="M47" s="82">
        <v>33</v>
      </c>
      <c r="N47" s="82">
        <v>0</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11444</v>
      </c>
      <c r="D49" s="86">
        <v>552</v>
      </c>
      <c r="E49" s="86">
        <v>353</v>
      </c>
      <c r="F49" s="86">
        <v>260</v>
      </c>
      <c r="G49" s="86">
        <v>160</v>
      </c>
      <c r="H49" s="86">
        <v>0</v>
      </c>
      <c r="I49" s="86">
        <v>0</v>
      </c>
      <c r="J49" s="86">
        <v>0</v>
      </c>
      <c r="K49" s="86">
        <v>0</v>
      </c>
      <c r="L49" s="86">
        <v>3804</v>
      </c>
      <c r="M49" s="86">
        <v>33</v>
      </c>
      <c r="N49" s="86">
        <v>6283</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186377</v>
      </c>
      <c r="D50" s="86">
        <v>2342</v>
      </c>
      <c r="E50" s="86">
        <v>2587</v>
      </c>
      <c r="F50" s="86">
        <v>568</v>
      </c>
      <c r="G50" s="86">
        <v>10089</v>
      </c>
      <c r="H50" s="86">
        <v>32</v>
      </c>
      <c r="I50" s="86">
        <v>4</v>
      </c>
      <c r="J50" s="86">
        <v>28</v>
      </c>
      <c r="K50" s="86">
        <v>229</v>
      </c>
      <c r="L50" s="86">
        <v>4719</v>
      </c>
      <c r="M50" s="86">
        <v>12713</v>
      </c>
      <c r="N50" s="86">
        <v>153097</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46896</v>
      </c>
      <c r="D51" s="86">
        <v>-13988</v>
      </c>
      <c r="E51" s="86">
        <v>-7769</v>
      </c>
      <c r="F51" s="86">
        <v>-5627</v>
      </c>
      <c r="G51" s="86">
        <v>-8169</v>
      </c>
      <c r="H51" s="86">
        <v>-8833</v>
      </c>
      <c r="I51" s="86">
        <v>-665</v>
      </c>
      <c r="J51" s="86">
        <v>-8168</v>
      </c>
      <c r="K51" s="86">
        <v>-2284</v>
      </c>
      <c r="L51" s="86">
        <v>-4708</v>
      </c>
      <c r="M51" s="86">
        <v>-15737</v>
      </c>
      <c r="N51" s="86">
        <v>114009</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42979</v>
      </c>
      <c r="D52" s="89">
        <v>-14536</v>
      </c>
      <c r="E52" s="89">
        <v>-7818</v>
      </c>
      <c r="F52" s="89">
        <v>-5888</v>
      </c>
      <c r="G52" s="89">
        <v>-8094</v>
      </c>
      <c r="H52" s="89">
        <v>-8833</v>
      </c>
      <c r="I52" s="89">
        <v>-665</v>
      </c>
      <c r="J52" s="89">
        <v>-8168</v>
      </c>
      <c r="K52" s="89">
        <v>-2275</v>
      </c>
      <c r="L52" s="89">
        <v>-3545</v>
      </c>
      <c r="M52" s="89">
        <v>-13759</v>
      </c>
      <c r="N52" s="89">
        <v>107726</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799</v>
      </c>
      <c r="D53" s="82">
        <v>0</v>
      </c>
      <c r="E53" s="82">
        <v>0</v>
      </c>
      <c r="F53" s="82">
        <v>0</v>
      </c>
      <c r="G53" s="82">
        <v>0</v>
      </c>
      <c r="H53" s="82">
        <v>0</v>
      </c>
      <c r="I53" s="82">
        <v>0</v>
      </c>
      <c r="J53" s="82">
        <v>0</v>
      </c>
      <c r="K53" s="82">
        <v>0</v>
      </c>
      <c r="L53" s="82">
        <v>0</v>
      </c>
      <c r="M53" s="82">
        <v>0</v>
      </c>
      <c r="N53" s="82">
        <v>799</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2982</v>
      </c>
      <c r="D54" s="82">
        <v>0</v>
      </c>
      <c r="E54" s="82">
        <v>0</v>
      </c>
      <c r="F54" s="82">
        <v>0</v>
      </c>
      <c r="G54" s="82">
        <v>0</v>
      </c>
      <c r="H54" s="82">
        <v>0</v>
      </c>
      <c r="I54" s="82">
        <v>0</v>
      </c>
      <c r="J54" s="82">
        <v>0</v>
      </c>
      <c r="K54" s="82">
        <v>0</v>
      </c>
      <c r="L54" s="82">
        <v>0</v>
      </c>
      <c r="M54" s="82">
        <v>0</v>
      </c>
      <c r="N54" s="82">
        <v>2982</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407.78</v>
      </c>
      <c r="D56" s="83">
        <v>183.72</v>
      </c>
      <c r="E56" s="83">
        <v>126.09</v>
      </c>
      <c r="F56" s="83">
        <v>10.18</v>
      </c>
      <c r="G56" s="83">
        <v>36.14</v>
      </c>
      <c r="H56" s="83">
        <v>9.1999999999999993</v>
      </c>
      <c r="I56" s="83">
        <v>7.2</v>
      </c>
      <c r="J56" s="83">
        <v>1.99</v>
      </c>
      <c r="K56" s="83">
        <v>2.13</v>
      </c>
      <c r="L56" s="83">
        <v>35.61</v>
      </c>
      <c r="M56" s="83">
        <v>4.71</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215.03</v>
      </c>
      <c r="D57" s="83">
        <v>51.34</v>
      </c>
      <c r="E57" s="83">
        <v>43.93</v>
      </c>
      <c r="F57" s="83">
        <v>79.39</v>
      </c>
      <c r="G57" s="83">
        <v>28.69</v>
      </c>
      <c r="H57" s="83">
        <v>1.5</v>
      </c>
      <c r="I57" s="83">
        <v>1.1399999999999999</v>
      </c>
      <c r="J57" s="83">
        <v>0.35</v>
      </c>
      <c r="K57" s="83">
        <v>0.39</v>
      </c>
      <c r="L57" s="83">
        <v>4.92</v>
      </c>
      <c r="M57" s="83">
        <v>4.87</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1.06</v>
      </c>
      <c r="D59" s="83">
        <v>0</v>
      </c>
      <c r="E59" s="83">
        <v>0</v>
      </c>
      <c r="F59" s="83">
        <v>0</v>
      </c>
      <c r="G59" s="83">
        <v>0</v>
      </c>
      <c r="H59" s="83">
        <v>0</v>
      </c>
      <c r="I59" s="83">
        <v>0</v>
      </c>
      <c r="J59" s="83">
        <v>0</v>
      </c>
      <c r="K59" s="83">
        <v>0</v>
      </c>
      <c r="L59" s="83">
        <v>0</v>
      </c>
      <c r="M59" s="83">
        <v>0</v>
      </c>
      <c r="N59" s="83">
        <v>1.06</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1519.72</v>
      </c>
      <c r="D60" s="83">
        <v>23.34</v>
      </c>
      <c r="E60" s="83">
        <v>23.86</v>
      </c>
      <c r="F60" s="83">
        <v>12.45</v>
      </c>
      <c r="G60" s="83">
        <v>219.5</v>
      </c>
      <c r="H60" s="83">
        <v>129.13999999999999</v>
      </c>
      <c r="I60" s="83">
        <v>2.21</v>
      </c>
      <c r="J60" s="83">
        <v>126.93</v>
      </c>
      <c r="K60" s="83">
        <v>36.979999999999997</v>
      </c>
      <c r="L60" s="83">
        <v>51.54</v>
      </c>
      <c r="M60" s="83">
        <v>407.45</v>
      </c>
      <c r="N60" s="83">
        <v>615.46</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62.31</v>
      </c>
      <c r="D61" s="83">
        <v>0.9</v>
      </c>
      <c r="E61" s="83">
        <v>35.33</v>
      </c>
      <c r="F61" s="83">
        <v>4.3</v>
      </c>
      <c r="G61" s="83">
        <v>0.05</v>
      </c>
      <c r="H61" s="83">
        <v>0</v>
      </c>
      <c r="I61" s="83">
        <v>0</v>
      </c>
      <c r="J61" s="83">
        <v>0</v>
      </c>
      <c r="K61" s="83">
        <v>0</v>
      </c>
      <c r="L61" s="83">
        <v>21.73</v>
      </c>
      <c r="M61" s="83">
        <v>0</v>
      </c>
      <c r="N61" s="83">
        <v>0</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2081.2800000000002</v>
      </c>
      <c r="D62" s="87">
        <v>257.5</v>
      </c>
      <c r="E62" s="87">
        <v>158.55000000000001</v>
      </c>
      <c r="F62" s="87">
        <v>97.72</v>
      </c>
      <c r="G62" s="87">
        <v>284.27999999999997</v>
      </c>
      <c r="H62" s="87">
        <v>139.83000000000001</v>
      </c>
      <c r="I62" s="87">
        <v>10.56</v>
      </c>
      <c r="J62" s="87">
        <v>129.28</v>
      </c>
      <c r="K62" s="87">
        <v>39.5</v>
      </c>
      <c r="L62" s="87">
        <v>70.34</v>
      </c>
      <c r="M62" s="87">
        <v>417.03</v>
      </c>
      <c r="N62" s="87">
        <v>616.52</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31.86</v>
      </c>
      <c r="D63" s="83">
        <v>7.0000000000000007E-2</v>
      </c>
      <c r="E63" s="83">
        <v>4.78</v>
      </c>
      <c r="F63" s="83">
        <v>0</v>
      </c>
      <c r="G63" s="83">
        <v>3.66</v>
      </c>
      <c r="H63" s="83">
        <v>0</v>
      </c>
      <c r="I63" s="83">
        <v>0</v>
      </c>
      <c r="J63" s="83">
        <v>0</v>
      </c>
      <c r="K63" s="83">
        <v>0</v>
      </c>
      <c r="L63" s="83">
        <v>23.35</v>
      </c>
      <c r="M63" s="83">
        <v>0</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23.35</v>
      </c>
      <c r="D64" s="83">
        <v>0</v>
      </c>
      <c r="E64" s="83">
        <v>0</v>
      </c>
      <c r="F64" s="83">
        <v>0</v>
      </c>
      <c r="G64" s="83">
        <v>0</v>
      </c>
      <c r="H64" s="83">
        <v>0</v>
      </c>
      <c r="I64" s="83">
        <v>0</v>
      </c>
      <c r="J64" s="83">
        <v>0</v>
      </c>
      <c r="K64" s="83">
        <v>0</v>
      </c>
      <c r="L64" s="83">
        <v>23.35</v>
      </c>
      <c r="M64" s="83">
        <v>0</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86.88</v>
      </c>
      <c r="D66" s="83">
        <v>0</v>
      </c>
      <c r="E66" s="83">
        <v>0</v>
      </c>
      <c r="F66" s="83">
        <v>0</v>
      </c>
      <c r="G66" s="83">
        <v>0.04</v>
      </c>
      <c r="H66" s="83">
        <v>0</v>
      </c>
      <c r="I66" s="83">
        <v>0</v>
      </c>
      <c r="J66" s="83">
        <v>0</v>
      </c>
      <c r="K66" s="83">
        <v>0.13</v>
      </c>
      <c r="L66" s="83">
        <v>55.01</v>
      </c>
      <c r="M66" s="83">
        <v>31.7</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118.74</v>
      </c>
      <c r="D68" s="87">
        <v>7.0000000000000007E-2</v>
      </c>
      <c r="E68" s="87">
        <v>4.78</v>
      </c>
      <c r="F68" s="87">
        <v>0</v>
      </c>
      <c r="G68" s="87">
        <v>3.7</v>
      </c>
      <c r="H68" s="87">
        <v>0</v>
      </c>
      <c r="I68" s="87">
        <v>0</v>
      </c>
      <c r="J68" s="87">
        <v>0</v>
      </c>
      <c r="K68" s="87">
        <v>0.13</v>
      </c>
      <c r="L68" s="87">
        <v>78.349999999999994</v>
      </c>
      <c r="M68" s="87">
        <v>31.7</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2200.02</v>
      </c>
      <c r="D69" s="87">
        <v>257.57</v>
      </c>
      <c r="E69" s="87">
        <v>163.33000000000001</v>
      </c>
      <c r="F69" s="87">
        <v>97.72</v>
      </c>
      <c r="G69" s="87">
        <v>287.98</v>
      </c>
      <c r="H69" s="87">
        <v>139.83000000000001</v>
      </c>
      <c r="I69" s="87">
        <v>10.56</v>
      </c>
      <c r="J69" s="87">
        <v>129.28</v>
      </c>
      <c r="K69" s="87">
        <v>39.630000000000003</v>
      </c>
      <c r="L69" s="87">
        <v>148.69</v>
      </c>
      <c r="M69" s="87">
        <v>448.74</v>
      </c>
      <c r="N69" s="87">
        <v>616.52</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946.13</v>
      </c>
      <c r="D70" s="83">
        <v>0</v>
      </c>
      <c r="E70" s="83">
        <v>0</v>
      </c>
      <c r="F70" s="83">
        <v>0</v>
      </c>
      <c r="G70" s="83">
        <v>0</v>
      </c>
      <c r="H70" s="83">
        <v>0</v>
      </c>
      <c r="I70" s="83">
        <v>0</v>
      </c>
      <c r="J70" s="83">
        <v>0</v>
      </c>
      <c r="K70" s="83">
        <v>0</v>
      </c>
      <c r="L70" s="83">
        <v>0</v>
      </c>
      <c r="M70" s="83">
        <v>0</v>
      </c>
      <c r="N70" s="83">
        <v>946.13</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324.33</v>
      </c>
      <c r="D71" s="83">
        <v>0</v>
      </c>
      <c r="E71" s="83">
        <v>0</v>
      </c>
      <c r="F71" s="83">
        <v>0</v>
      </c>
      <c r="G71" s="83">
        <v>0</v>
      </c>
      <c r="H71" s="83">
        <v>0</v>
      </c>
      <c r="I71" s="83">
        <v>0</v>
      </c>
      <c r="J71" s="83">
        <v>0</v>
      </c>
      <c r="K71" s="83">
        <v>0</v>
      </c>
      <c r="L71" s="83">
        <v>0</v>
      </c>
      <c r="M71" s="83">
        <v>0</v>
      </c>
      <c r="N71" s="83">
        <v>324.33</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324.14</v>
      </c>
      <c r="D72" s="83">
        <v>0</v>
      </c>
      <c r="E72" s="83">
        <v>0</v>
      </c>
      <c r="F72" s="83">
        <v>0</v>
      </c>
      <c r="G72" s="83">
        <v>0</v>
      </c>
      <c r="H72" s="83">
        <v>0</v>
      </c>
      <c r="I72" s="83">
        <v>0</v>
      </c>
      <c r="J72" s="83">
        <v>0</v>
      </c>
      <c r="K72" s="83">
        <v>0</v>
      </c>
      <c r="L72" s="83">
        <v>0</v>
      </c>
      <c r="M72" s="83">
        <v>0</v>
      </c>
      <c r="N72" s="83">
        <v>324.14</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158.82</v>
      </c>
      <c r="D73" s="83">
        <v>0</v>
      </c>
      <c r="E73" s="83">
        <v>0</v>
      </c>
      <c r="F73" s="83">
        <v>0</v>
      </c>
      <c r="G73" s="83">
        <v>0</v>
      </c>
      <c r="H73" s="83">
        <v>0</v>
      </c>
      <c r="I73" s="83">
        <v>0</v>
      </c>
      <c r="J73" s="83">
        <v>0</v>
      </c>
      <c r="K73" s="83">
        <v>0</v>
      </c>
      <c r="L73" s="83">
        <v>0</v>
      </c>
      <c r="M73" s="83">
        <v>0</v>
      </c>
      <c r="N73" s="83">
        <v>158.82</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622.26</v>
      </c>
      <c r="D74" s="83">
        <v>0</v>
      </c>
      <c r="E74" s="83">
        <v>0</v>
      </c>
      <c r="F74" s="83">
        <v>0</v>
      </c>
      <c r="G74" s="83">
        <v>0</v>
      </c>
      <c r="H74" s="83">
        <v>0</v>
      </c>
      <c r="I74" s="83">
        <v>0</v>
      </c>
      <c r="J74" s="83">
        <v>0</v>
      </c>
      <c r="K74" s="83">
        <v>0</v>
      </c>
      <c r="L74" s="83">
        <v>0</v>
      </c>
      <c r="M74" s="83">
        <v>0</v>
      </c>
      <c r="N74" s="83">
        <v>622.26</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565.97</v>
      </c>
      <c r="D75" s="83">
        <v>0</v>
      </c>
      <c r="E75" s="83">
        <v>0</v>
      </c>
      <c r="F75" s="83">
        <v>0</v>
      </c>
      <c r="G75" s="83">
        <v>0</v>
      </c>
      <c r="H75" s="83">
        <v>0</v>
      </c>
      <c r="I75" s="83">
        <v>0</v>
      </c>
      <c r="J75" s="83">
        <v>0</v>
      </c>
      <c r="K75" s="83">
        <v>0</v>
      </c>
      <c r="L75" s="83">
        <v>0</v>
      </c>
      <c r="M75" s="83">
        <v>0</v>
      </c>
      <c r="N75" s="83">
        <v>565.97</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163.69</v>
      </c>
      <c r="D76" s="83">
        <v>1.62</v>
      </c>
      <c r="E76" s="83">
        <v>0</v>
      </c>
      <c r="F76" s="83">
        <v>4.74</v>
      </c>
      <c r="G76" s="83">
        <v>152.62</v>
      </c>
      <c r="H76" s="83">
        <v>0</v>
      </c>
      <c r="I76" s="83">
        <v>0</v>
      </c>
      <c r="J76" s="83">
        <v>0</v>
      </c>
      <c r="K76" s="83">
        <v>0</v>
      </c>
      <c r="L76" s="83">
        <v>4.71</v>
      </c>
      <c r="M76" s="83">
        <v>0</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6.37</v>
      </c>
      <c r="D77" s="83">
        <v>2.79</v>
      </c>
      <c r="E77" s="83">
        <v>0</v>
      </c>
      <c r="F77" s="83">
        <v>0</v>
      </c>
      <c r="G77" s="83">
        <v>0</v>
      </c>
      <c r="H77" s="83">
        <v>0</v>
      </c>
      <c r="I77" s="83">
        <v>0</v>
      </c>
      <c r="J77" s="83">
        <v>0</v>
      </c>
      <c r="K77" s="83">
        <v>3.58</v>
      </c>
      <c r="L77" s="83">
        <v>0</v>
      </c>
      <c r="M77" s="83">
        <v>0</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229.06</v>
      </c>
      <c r="D78" s="83">
        <v>0.01</v>
      </c>
      <c r="E78" s="83">
        <v>19.850000000000001</v>
      </c>
      <c r="F78" s="83">
        <v>0</v>
      </c>
      <c r="G78" s="83">
        <v>1.23</v>
      </c>
      <c r="H78" s="83">
        <v>0.01</v>
      </c>
      <c r="I78" s="83">
        <v>0.01</v>
      </c>
      <c r="J78" s="83">
        <v>0</v>
      </c>
      <c r="K78" s="83">
        <v>0</v>
      </c>
      <c r="L78" s="83">
        <v>8.23</v>
      </c>
      <c r="M78" s="83">
        <v>199.73</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288.01</v>
      </c>
      <c r="D79" s="83">
        <v>24.71</v>
      </c>
      <c r="E79" s="83">
        <v>50.72</v>
      </c>
      <c r="F79" s="83">
        <v>4.42</v>
      </c>
      <c r="G79" s="83">
        <v>2.82</v>
      </c>
      <c r="H79" s="83">
        <v>0.51</v>
      </c>
      <c r="I79" s="83">
        <v>0.06</v>
      </c>
      <c r="J79" s="83">
        <v>0.45</v>
      </c>
      <c r="K79" s="83">
        <v>0.03</v>
      </c>
      <c r="L79" s="83">
        <v>23.23</v>
      </c>
      <c r="M79" s="83">
        <v>0.28000000000000003</v>
      </c>
      <c r="N79" s="83">
        <v>181.31</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62.31</v>
      </c>
      <c r="D80" s="83">
        <v>0.9</v>
      </c>
      <c r="E80" s="83">
        <v>35.33</v>
      </c>
      <c r="F80" s="83">
        <v>4.3</v>
      </c>
      <c r="G80" s="83">
        <v>0.05</v>
      </c>
      <c r="H80" s="83">
        <v>0</v>
      </c>
      <c r="I80" s="83">
        <v>0</v>
      </c>
      <c r="J80" s="83">
        <v>0</v>
      </c>
      <c r="K80" s="83">
        <v>0</v>
      </c>
      <c r="L80" s="83">
        <v>21.73</v>
      </c>
      <c r="M80" s="83">
        <v>0</v>
      </c>
      <c r="N80" s="83">
        <v>0</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2759.18</v>
      </c>
      <c r="D81" s="87">
        <v>28.23</v>
      </c>
      <c r="E81" s="87">
        <v>35.24</v>
      </c>
      <c r="F81" s="87">
        <v>4.8600000000000003</v>
      </c>
      <c r="G81" s="87">
        <v>156.62</v>
      </c>
      <c r="H81" s="87">
        <v>0.51</v>
      </c>
      <c r="I81" s="87">
        <v>0.06</v>
      </c>
      <c r="J81" s="87">
        <v>0.45</v>
      </c>
      <c r="K81" s="87">
        <v>3.61</v>
      </c>
      <c r="L81" s="87">
        <v>14.43</v>
      </c>
      <c r="M81" s="87">
        <v>200.01</v>
      </c>
      <c r="N81" s="87">
        <v>2315.67</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106.92</v>
      </c>
      <c r="D82" s="83">
        <v>0.04</v>
      </c>
      <c r="E82" s="83">
        <v>4.32</v>
      </c>
      <c r="F82" s="83">
        <v>2.86</v>
      </c>
      <c r="G82" s="83">
        <v>0.6</v>
      </c>
      <c r="H82" s="83">
        <v>0</v>
      </c>
      <c r="I82" s="83">
        <v>0</v>
      </c>
      <c r="J82" s="83">
        <v>0</v>
      </c>
      <c r="K82" s="83">
        <v>0</v>
      </c>
      <c r="L82" s="83">
        <v>0</v>
      </c>
      <c r="M82" s="83">
        <v>0</v>
      </c>
      <c r="N82" s="83">
        <v>99.1</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73.59</v>
      </c>
      <c r="D84" s="83">
        <v>8.66</v>
      </c>
      <c r="E84" s="83">
        <v>1.24</v>
      </c>
      <c r="F84" s="83">
        <v>1.25</v>
      </c>
      <c r="G84" s="83">
        <v>1.92</v>
      </c>
      <c r="H84" s="83">
        <v>0</v>
      </c>
      <c r="I84" s="83">
        <v>0</v>
      </c>
      <c r="J84" s="83">
        <v>0</v>
      </c>
      <c r="K84" s="83">
        <v>0</v>
      </c>
      <c r="L84" s="83">
        <v>60.01</v>
      </c>
      <c r="M84" s="83">
        <v>0.51</v>
      </c>
      <c r="N84" s="83">
        <v>0</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180.51</v>
      </c>
      <c r="D86" s="87">
        <v>8.6999999999999993</v>
      </c>
      <c r="E86" s="87">
        <v>5.56</v>
      </c>
      <c r="F86" s="87">
        <v>4.1100000000000003</v>
      </c>
      <c r="G86" s="87">
        <v>2.52</v>
      </c>
      <c r="H86" s="87">
        <v>0</v>
      </c>
      <c r="I86" s="87">
        <v>0</v>
      </c>
      <c r="J86" s="87">
        <v>0</v>
      </c>
      <c r="K86" s="87">
        <v>0</v>
      </c>
      <c r="L86" s="87">
        <v>60.01</v>
      </c>
      <c r="M86" s="87">
        <v>0.51</v>
      </c>
      <c r="N86" s="87">
        <v>99.1</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2939.7</v>
      </c>
      <c r="D87" s="87">
        <v>36.93</v>
      </c>
      <c r="E87" s="87">
        <v>40.799999999999997</v>
      </c>
      <c r="F87" s="87">
        <v>8.9600000000000009</v>
      </c>
      <c r="G87" s="87">
        <v>159.13999999999999</v>
      </c>
      <c r="H87" s="87">
        <v>0.51</v>
      </c>
      <c r="I87" s="87">
        <v>0.06</v>
      </c>
      <c r="J87" s="87">
        <v>0.45</v>
      </c>
      <c r="K87" s="87">
        <v>3.61</v>
      </c>
      <c r="L87" s="87">
        <v>74.44</v>
      </c>
      <c r="M87" s="87">
        <v>200.52</v>
      </c>
      <c r="N87" s="87">
        <v>2414.77</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739.68</v>
      </c>
      <c r="D88" s="87">
        <v>-220.63</v>
      </c>
      <c r="E88" s="87">
        <v>-122.53</v>
      </c>
      <c r="F88" s="87">
        <v>-88.76</v>
      </c>
      <c r="G88" s="87">
        <v>-128.84</v>
      </c>
      <c r="H88" s="87">
        <v>-139.32</v>
      </c>
      <c r="I88" s="87">
        <v>-10.49</v>
      </c>
      <c r="J88" s="87">
        <v>-128.83000000000001</v>
      </c>
      <c r="K88" s="87">
        <v>-36.020000000000003</v>
      </c>
      <c r="L88" s="87">
        <v>-74.25</v>
      </c>
      <c r="M88" s="87">
        <v>-248.21</v>
      </c>
      <c r="N88" s="87">
        <v>1798.25</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677.9</v>
      </c>
      <c r="D89" s="90">
        <v>-229.27</v>
      </c>
      <c r="E89" s="90">
        <v>-123.32</v>
      </c>
      <c r="F89" s="90">
        <v>-92.87</v>
      </c>
      <c r="G89" s="90">
        <v>-127.66</v>
      </c>
      <c r="H89" s="90">
        <v>-139.32</v>
      </c>
      <c r="I89" s="90">
        <v>-10.49</v>
      </c>
      <c r="J89" s="90">
        <v>-128.83000000000001</v>
      </c>
      <c r="K89" s="90">
        <v>-35.89</v>
      </c>
      <c r="L89" s="90">
        <v>-55.91</v>
      </c>
      <c r="M89" s="90">
        <v>-217.02</v>
      </c>
      <c r="N89" s="90">
        <v>1699.15</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12.61</v>
      </c>
      <c r="D90" s="83">
        <v>0</v>
      </c>
      <c r="E90" s="83">
        <v>0</v>
      </c>
      <c r="F90" s="83">
        <v>0</v>
      </c>
      <c r="G90" s="83">
        <v>0</v>
      </c>
      <c r="H90" s="83">
        <v>0</v>
      </c>
      <c r="I90" s="83">
        <v>0</v>
      </c>
      <c r="J90" s="83">
        <v>0</v>
      </c>
      <c r="K90" s="83">
        <v>0</v>
      </c>
      <c r="L90" s="83">
        <v>0</v>
      </c>
      <c r="M90" s="83">
        <v>0</v>
      </c>
      <c r="N90" s="83">
        <v>12.61</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47.03</v>
      </c>
      <c r="D91" s="83">
        <v>0</v>
      </c>
      <c r="E91" s="83">
        <v>0</v>
      </c>
      <c r="F91" s="83">
        <v>0</v>
      </c>
      <c r="G91" s="83">
        <v>0</v>
      </c>
      <c r="H91" s="83">
        <v>0</v>
      </c>
      <c r="I91" s="83">
        <v>0</v>
      </c>
      <c r="J91" s="83">
        <v>0</v>
      </c>
      <c r="K91" s="83">
        <v>0</v>
      </c>
      <c r="L91" s="83">
        <v>0</v>
      </c>
      <c r="M91" s="83">
        <v>0</v>
      </c>
      <c r="N91" s="83">
        <v>47.03</v>
      </c>
    </row>
  </sheetData>
  <mergeCells count="27">
    <mergeCell ref="A1:B1"/>
    <mergeCell ref="C1:G1"/>
    <mergeCell ref="H1:N1"/>
    <mergeCell ref="A2:B3"/>
    <mergeCell ref="C2:G3"/>
    <mergeCell ref="H2:N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924</v>
      </c>
      <c r="B1" s="228"/>
      <c r="C1" s="219" t="str">
        <f>"Auszahlungen und Einzahlungen der kreisfreien und großen
kreisangehörigen Städte "&amp;Deckblatt!A7&amp;" nach Produktbereichen"</f>
        <v>Auszahlungen und Einzahlungen der kreisfreien und großen
kreisangehörigen Städte 2020 nach Produktbereichen</v>
      </c>
      <c r="D1" s="219"/>
      <c r="E1" s="219"/>
      <c r="F1" s="219"/>
      <c r="G1" s="220"/>
      <c r="H1" s="224" t="str">
        <f>"Auszahlungen und Einzahlungen der kreisfreien und großen
kreisangehörigen Städte "&amp;Deckblatt!A7&amp;" nach Produktbereichen"</f>
        <v>Auszahlungen und Einzahlungen der kreisfreien und großen
kreisangehörigen Städte 2020 nach Produktbereichen</v>
      </c>
      <c r="I1" s="219"/>
      <c r="J1" s="219"/>
      <c r="K1" s="219"/>
      <c r="L1" s="219"/>
      <c r="M1" s="219"/>
      <c r="N1" s="220"/>
    </row>
    <row r="2" spans="1:14" s="76" customFormat="1" ht="15" customHeight="1">
      <c r="A2" s="227" t="s">
        <v>928</v>
      </c>
      <c r="B2" s="228"/>
      <c r="C2" s="219" t="s">
        <v>119</v>
      </c>
      <c r="D2" s="219"/>
      <c r="E2" s="219"/>
      <c r="F2" s="219"/>
      <c r="G2" s="220"/>
      <c r="H2" s="224" t="s">
        <v>119</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34173</v>
      </c>
      <c r="D19" s="82">
        <v>11246</v>
      </c>
      <c r="E19" s="82">
        <v>7881</v>
      </c>
      <c r="F19" s="82">
        <v>1810</v>
      </c>
      <c r="G19" s="82">
        <v>5052</v>
      </c>
      <c r="H19" s="82">
        <v>586</v>
      </c>
      <c r="I19" s="82">
        <v>541</v>
      </c>
      <c r="J19" s="82">
        <v>45</v>
      </c>
      <c r="K19" s="82">
        <v>678</v>
      </c>
      <c r="L19" s="82">
        <v>4286</v>
      </c>
      <c r="M19" s="82">
        <v>2633</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19967</v>
      </c>
      <c r="D20" s="82">
        <v>5110</v>
      </c>
      <c r="E20" s="82">
        <v>660</v>
      </c>
      <c r="F20" s="82">
        <v>6110</v>
      </c>
      <c r="G20" s="82">
        <v>1452</v>
      </c>
      <c r="H20" s="82">
        <v>21</v>
      </c>
      <c r="I20" s="82">
        <v>21</v>
      </c>
      <c r="J20" s="82">
        <v>0</v>
      </c>
      <c r="K20" s="82">
        <v>1934</v>
      </c>
      <c r="L20" s="82">
        <v>3267</v>
      </c>
      <c r="M20" s="82">
        <v>1414</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1245</v>
      </c>
      <c r="D22" s="82">
        <v>0</v>
      </c>
      <c r="E22" s="82">
        <v>0</v>
      </c>
      <c r="F22" s="82">
        <v>0</v>
      </c>
      <c r="G22" s="82">
        <v>0</v>
      </c>
      <c r="H22" s="82">
        <v>1</v>
      </c>
      <c r="I22" s="82">
        <v>1</v>
      </c>
      <c r="J22" s="82">
        <v>0</v>
      </c>
      <c r="K22" s="82">
        <v>0</v>
      </c>
      <c r="L22" s="82">
        <v>0</v>
      </c>
      <c r="M22" s="82">
        <v>0</v>
      </c>
      <c r="N22" s="82">
        <v>1245</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46944</v>
      </c>
      <c r="D23" s="82">
        <v>1503</v>
      </c>
      <c r="E23" s="82">
        <v>469</v>
      </c>
      <c r="F23" s="82">
        <v>1119</v>
      </c>
      <c r="G23" s="82">
        <v>6369</v>
      </c>
      <c r="H23" s="82">
        <v>7470</v>
      </c>
      <c r="I23" s="82">
        <v>338</v>
      </c>
      <c r="J23" s="82">
        <v>7132</v>
      </c>
      <c r="K23" s="82">
        <v>324</v>
      </c>
      <c r="L23" s="82">
        <v>1857</v>
      </c>
      <c r="M23" s="82">
        <v>547</v>
      </c>
      <c r="N23" s="82">
        <v>27284</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3673</v>
      </c>
      <c r="D24" s="82">
        <v>36</v>
      </c>
      <c r="E24" s="82">
        <v>28</v>
      </c>
      <c r="F24" s="82">
        <v>3101</v>
      </c>
      <c r="G24" s="82">
        <v>0</v>
      </c>
      <c r="H24" s="82">
        <v>33</v>
      </c>
      <c r="I24" s="82">
        <v>33</v>
      </c>
      <c r="J24" s="82">
        <v>0</v>
      </c>
      <c r="K24" s="82">
        <v>0</v>
      </c>
      <c r="L24" s="82">
        <v>26</v>
      </c>
      <c r="M24" s="82">
        <v>403</v>
      </c>
      <c r="N24" s="82">
        <v>47</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98656</v>
      </c>
      <c r="D25" s="86">
        <v>17824</v>
      </c>
      <c r="E25" s="86">
        <v>8983</v>
      </c>
      <c r="F25" s="86">
        <v>5937</v>
      </c>
      <c r="G25" s="86">
        <v>12874</v>
      </c>
      <c r="H25" s="86">
        <v>8045</v>
      </c>
      <c r="I25" s="86">
        <v>867</v>
      </c>
      <c r="J25" s="86">
        <v>7177</v>
      </c>
      <c r="K25" s="86">
        <v>2936</v>
      </c>
      <c r="L25" s="86">
        <v>9385</v>
      </c>
      <c r="M25" s="86">
        <v>4191</v>
      </c>
      <c r="N25" s="86">
        <v>28482</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13033</v>
      </c>
      <c r="D26" s="82">
        <v>3171</v>
      </c>
      <c r="E26" s="82">
        <v>774</v>
      </c>
      <c r="F26" s="82">
        <v>3756</v>
      </c>
      <c r="G26" s="82">
        <v>302</v>
      </c>
      <c r="H26" s="82">
        <v>0</v>
      </c>
      <c r="I26" s="82">
        <v>0</v>
      </c>
      <c r="J26" s="82">
        <v>0</v>
      </c>
      <c r="K26" s="82">
        <v>6</v>
      </c>
      <c r="L26" s="82">
        <v>4808</v>
      </c>
      <c r="M26" s="82">
        <v>215</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9590</v>
      </c>
      <c r="D27" s="82">
        <v>2429</v>
      </c>
      <c r="E27" s="82">
        <v>0</v>
      </c>
      <c r="F27" s="82">
        <v>3427</v>
      </c>
      <c r="G27" s="82">
        <v>191</v>
      </c>
      <c r="H27" s="82">
        <v>0</v>
      </c>
      <c r="I27" s="82">
        <v>0</v>
      </c>
      <c r="J27" s="82">
        <v>0</v>
      </c>
      <c r="K27" s="82">
        <v>0</v>
      </c>
      <c r="L27" s="82">
        <v>3415</v>
      </c>
      <c r="M27" s="82">
        <v>128</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1677</v>
      </c>
      <c r="D29" s="82">
        <v>1634</v>
      </c>
      <c r="E29" s="82">
        <v>0</v>
      </c>
      <c r="F29" s="82">
        <v>0</v>
      </c>
      <c r="G29" s="82">
        <v>43</v>
      </c>
      <c r="H29" s="82">
        <v>0</v>
      </c>
      <c r="I29" s="82">
        <v>0</v>
      </c>
      <c r="J29" s="82">
        <v>0</v>
      </c>
      <c r="K29" s="82">
        <v>0</v>
      </c>
      <c r="L29" s="82">
        <v>0</v>
      </c>
      <c r="M29" s="82">
        <v>0</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14710</v>
      </c>
      <c r="D31" s="86">
        <v>4806</v>
      </c>
      <c r="E31" s="86">
        <v>774</v>
      </c>
      <c r="F31" s="86">
        <v>3756</v>
      </c>
      <c r="G31" s="86">
        <v>345</v>
      </c>
      <c r="H31" s="86">
        <v>0</v>
      </c>
      <c r="I31" s="86">
        <v>0</v>
      </c>
      <c r="J31" s="86">
        <v>0</v>
      </c>
      <c r="K31" s="86">
        <v>6</v>
      </c>
      <c r="L31" s="86">
        <v>4808</v>
      </c>
      <c r="M31" s="86">
        <v>215</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113366</v>
      </c>
      <c r="D32" s="86">
        <v>22629</v>
      </c>
      <c r="E32" s="86">
        <v>9757</v>
      </c>
      <c r="F32" s="86">
        <v>9694</v>
      </c>
      <c r="G32" s="86">
        <v>13219</v>
      </c>
      <c r="H32" s="86">
        <v>8045</v>
      </c>
      <c r="I32" s="86">
        <v>867</v>
      </c>
      <c r="J32" s="86">
        <v>7177</v>
      </c>
      <c r="K32" s="86">
        <v>2942</v>
      </c>
      <c r="L32" s="86">
        <v>14193</v>
      </c>
      <c r="M32" s="86">
        <v>4406</v>
      </c>
      <c r="N32" s="86">
        <v>28482</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44244</v>
      </c>
      <c r="D33" s="82">
        <v>0</v>
      </c>
      <c r="E33" s="82">
        <v>0</v>
      </c>
      <c r="F33" s="82">
        <v>0</v>
      </c>
      <c r="G33" s="82">
        <v>0</v>
      </c>
      <c r="H33" s="82">
        <v>0</v>
      </c>
      <c r="I33" s="82">
        <v>0</v>
      </c>
      <c r="J33" s="82">
        <v>0</v>
      </c>
      <c r="K33" s="82">
        <v>0</v>
      </c>
      <c r="L33" s="82">
        <v>0</v>
      </c>
      <c r="M33" s="82">
        <v>0</v>
      </c>
      <c r="N33" s="82">
        <v>44244</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16290</v>
      </c>
      <c r="D34" s="82">
        <v>0</v>
      </c>
      <c r="E34" s="82">
        <v>0</v>
      </c>
      <c r="F34" s="82">
        <v>0</v>
      </c>
      <c r="G34" s="82">
        <v>0</v>
      </c>
      <c r="H34" s="82">
        <v>0</v>
      </c>
      <c r="I34" s="82">
        <v>0</v>
      </c>
      <c r="J34" s="82">
        <v>0</v>
      </c>
      <c r="K34" s="82">
        <v>0</v>
      </c>
      <c r="L34" s="82">
        <v>0</v>
      </c>
      <c r="M34" s="82">
        <v>0</v>
      </c>
      <c r="N34" s="82">
        <v>16290</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15002</v>
      </c>
      <c r="D35" s="82">
        <v>0</v>
      </c>
      <c r="E35" s="82">
        <v>0</v>
      </c>
      <c r="F35" s="82">
        <v>0</v>
      </c>
      <c r="G35" s="82">
        <v>0</v>
      </c>
      <c r="H35" s="82">
        <v>0</v>
      </c>
      <c r="I35" s="82">
        <v>0</v>
      </c>
      <c r="J35" s="82">
        <v>0</v>
      </c>
      <c r="K35" s="82">
        <v>0</v>
      </c>
      <c r="L35" s="82">
        <v>0</v>
      </c>
      <c r="M35" s="82">
        <v>0</v>
      </c>
      <c r="N35" s="82">
        <v>15002</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7209</v>
      </c>
      <c r="D36" s="82">
        <v>0</v>
      </c>
      <c r="E36" s="82">
        <v>0</v>
      </c>
      <c r="F36" s="82">
        <v>0</v>
      </c>
      <c r="G36" s="82">
        <v>0</v>
      </c>
      <c r="H36" s="82">
        <v>0</v>
      </c>
      <c r="I36" s="82">
        <v>0</v>
      </c>
      <c r="J36" s="82">
        <v>0</v>
      </c>
      <c r="K36" s="82">
        <v>0</v>
      </c>
      <c r="L36" s="82">
        <v>0</v>
      </c>
      <c r="M36" s="82">
        <v>0</v>
      </c>
      <c r="N36" s="82">
        <v>7209</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31861</v>
      </c>
      <c r="D37" s="82">
        <v>0</v>
      </c>
      <c r="E37" s="82">
        <v>0</v>
      </c>
      <c r="F37" s="82">
        <v>0</v>
      </c>
      <c r="G37" s="82">
        <v>0</v>
      </c>
      <c r="H37" s="82">
        <v>0</v>
      </c>
      <c r="I37" s="82">
        <v>0</v>
      </c>
      <c r="J37" s="82">
        <v>0</v>
      </c>
      <c r="K37" s="82">
        <v>0</v>
      </c>
      <c r="L37" s="82">
        <v>0</v>
      </c>
      <c r="M37" s="82">
        <v>0</v>
      </c>
      <c r="N37" s="82">
        <v>31861</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9426</v>
      </c>
      <c r="D38" s="82">
        <v>0</v>
      </c>
      <c r="E38" s="82">
        <v>0</v>
      </c>
      <c r="F38" s="82">
        <v>0</v>
      </c>
      <c r="G38" s="82">
        <v>0</v>
      </c>
      <c r="H38" s="82">
        <v>0</v>
      </c>
      <c r="I38" s="82">
        <v>0</v>
      </c>
      <c r="J38" s="82">
        <v>0</v>
      </c>
      <c r="K38" s="82">
        <v>0</v>
      </c>
      <c r="L38" s="82">
        <v>0</v>
      </c>
      <c r="M38" s="82">
        <v>0</v>
      </c>
      <c r="N38" s="82">
        <v>9426</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598</v>
      </c>
      <c r="D39" s="82">
        <v>37</v>
      </c>
      <c r="E39" s="82">
        <v>1</v>
      </c>
      <c r="F39" s="82">
        <v>0</v>
      </c>
      <c r="G39" s="82">
        <v>316</v>
      </c>
      <c r="H39" s="82">
        <v>54</v>
      </c>
      <c r="I39" s="82">
        <v>54</v>
      </c>
      <c r="J39" s="82">
        <v>0</v>
      </c>
      <c r="K39" s="82">
        <v>0</v>
      </c>
      <c r="L39" s="82">
        <v>57</v>
      </c>
      <c r="M39" s="82">
        <v>134</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16</v>
      </c>
      <c r="D40" s="82">
        <v>0</v>
      </c>
      <c r="E40" s="82">
        <v>0</v>
      </c>
      <c r="F40" s="82">
        <v>0</v>
      </c>
      <c r="G40" s="82">
        <v>0</v>
      </c>
      <c r="H40" s="82">
        <v>0</v>
      </c>
      <c r="I40" s="82">
        <v>0</v>
      </c>
      <c r="J40" s="82">
        <v>0</v>
      </c>
      <c r="K40" s="82">
        <v>0</v>
      </c>
      <c r="L40" s="82">
        <v>0</v>
      </c>
      <c r="M40" s="82">
        <v>16</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3746</v>
      </c>
      <c r="D41" s="82">
        <v>6</v>
      </c>
      <c r="E41" s="82">
        <v>1201</v>
      </c>
      <c r="F41" s="82">
        <v>275</v>
      </c>
      <c r="G41" s="82">
        <v>250</v>
      </c>
      <c r="H41" s="82">
        <v>0</v>
      </c>
      <c r="I41" s="82">
        <v>0</v>
      </c>
      <c r="J41" s="82">
        <v>0</v>
      </c>
      <c r="K41" s="82">
        <v>213</v>
      </c>
      <c r="L41" s="82">
        <v>1769</v>
      </c>
      <c r="M41" s="82">
        <v>34</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23419</v>
      </c>
      <c r="D42" s="82">
        <v>8431</v>
      </c>
      <c r="E42" s="82">
        <v>1622</v>
      </c>
      <c r="F42" s="82">
        <v>3405</v>
      </c>
      <c r="G42" s="82">
        <v>3105</v>
      </c>
      <c r="H42" s="82">
        <v>127</v>
      </c>
      <c r="I42" s="82">
        <v>115</v>
      </c>
      <c r="J42" s="82">
        <v>12</v>
      </c>
      <c r="K42" s="82">
        <v>1102</v>
      </c>
      <c r="L42" s="82">
        <v>471</v>
      </c>
      <c r="M42" s="82">
        <v>4957</v>
      </c>
      <c r="N42" s="82">
        <v>197</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3673</v>
      </c>
      <c r="D43" s="82">
        <v>36</v>
      </c>
      <c r="E43" s="82">
        <v>28</v>
      </c>
      <c r="F43" s="82">
        <v>3101</v>
      </c>
      <c r="G43" s="82">
        <v>0</v>
      </c>
      <c r="H43" s="82">
        <v>33</v>
      </c>
      <c r="I43" s="82">
        <v>33</v>
      </c>
      <c r="J43" s="82">
        <v>0</v>
      </c>
      <c r="K43" s="82">
        <v>0</v>
      </c>
      <c r="L43" s="82">
        <v>26</v>
      </c>
      <c r="M43" s="82">
        <v>403</v>
      </c>
      <c r="N43" s="82">
        <v>47</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109637</v>
      </c>
      <c r="D44" s="86">
        <v>8438</v>
      </c>
      <c r="E44" s="86">
        <v>2797</v>
      </c>
      <c r="F44" s="86">
        <v>579</v>
      </c>
      <c r="G44" s="86">
        <v>3671</v>
      </c>
      <c r="H44" s="86">
        <v>149</v>
      </c>
      <c r="I44" s="86">
        <v>136</v>
      </c>
      <c r="J44" s="86">
        <v>12</v>
      </c>
      <c r="K44" s="86">
        <v>1315</v>
      </c>
      <c r="L44" s="86">
        <v>2270</v>
      </c>
      <c r="M44" s="86">
        <v>4739</v>
      </c>
      <c r="N44" s="86">
        <v>85681</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7932</v>
      </c>
      <c r="D45" s="82">
        <v>699</v>
      </c>
      <c r="E45" s="82">
        <v>254</v>
      </c>
      <c r="F45" s="82">
        <v>795</v>
      </c>
      <c r="G45" s="82">
        <v>5</v>
      </c>
      <c r="H45" s="82">
        <v>4</v>
      </c>
      <c r="I45" s="82">
        <v>4</v>
      </c>
      <c r="J45" s="82">
        <v>0</v>
      </c>
      <c r="K45" s="82">
        <v>0</v>
      </c>
      <c r="L45" s="82">
        <v>160</v>
      </c>
      <c r="M45" s="82">
        <v>435</v>
      </c>
      <c r="N45" s="82">
        <v>5579</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2980</v>
      </c>
      <c r="D47" s="82">
        <v>1714</v>
      </c>
      <c r="E47" s="82">
        <v>0</v>
      </c>
      <c r="F47" s="82">
        <v>10</v>
      </c>
      <c r="G47" s="82">
        <v>28</v>
      </c>
      <c r="H47" s="82">
        <v>0</v>
      </c>
      <c r="I47" s="82">
        <v>0</v>
      </c>
      <c r="J47" s="82">
        <v>0</v>
      </c>
      <c r="K47" s="82">
        <v>0</v>
      </c>
      <c r="L47" s="82">
        <v>1227</v>
      </c>
      <c r="M47" s="82">
        <v>0</v>
      </c>
      <c r="N47" s="82">
        <v>2</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10911</v>
      </c>
      <c r="D49" s="86">
        <v>2413</v>
      </c>
      <c r="E49" s="86">
        <v>254</v>
      </c>
      <c r="F49" s="86">
        <v>805</v>
      </c>
      <c r="G49" s="86">
        <v>33</v>
      </c>
      <c r="H49" s="86">
        <v>4</v>
      </c>
      <c r="I49" s="86">
        <v>4</v>
      </c>
      <c r="J49" s="86">
        <v>0</v>
      </c>
      <c r="K49" s="86">
        <v>0</v>
      </c>
      <c r="L49" s="86">
        <v>1387</v>
      </c>
      <c r="M49" s="86">
        <v>435</v>
      </c>
      <c r="N49" s="86">
        <v>5580</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120548</v>
      </c>
      <c r="D50" s="86">
        <v>10851</v>
      </c>
      <c r="E50" s="86">
        <v>3051</v>
      </c>
      <c r="F50" s="86">
        <v>1384</v>
      </c>
      <c r="G50" s="86">
        <v>3703</v>
      </c>
      <c r="H50" s="86">
        <v>153</v>
      </c>
      <c r="I50" s="86">
        <v>141</v>
      </c>
      <c r="J50" s="86">
        <v>12</v>
      </c>
      <c r="K50" s="86">
        <v>1315</v>
      </c>
      <c r="L50" s="86">
        <v>3657</v>
      </c>
      <c r="M50" s="86">
        <v>5174</v>
      </c>
      <c r="N50" s="86">
        <v>91261</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7182</v>
      </c>
      <c r="D51" s="86">
        <v>-11779</v>
      </c>
      <c r="E51" s="86">
        <v>-6706</v>
      </c>
      <c r="F51" s="86">
        <v>-8310</v>
      </c>
      <c r="G51" s="86">
        <v>-9515</v>
      </c>
      <c r="H51" s="86">
        <v>-7892</v>
      </c>
      <c r="I51" s="86">
        <v>-727</v>
      </c>
      <c r="J51" s="86">
        <v>-7165</v>
      </c>
      <c r="K51" s="86">
        <v>-1627</v>
      </c>
      <c r="L51" s="86">
        <v>-10536</v>
      </c>
      <c r="M51" s="86">
        <v>768</v>
      </c>
      <c r="N51" s="86">
        <v>62780</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10981</v>
      </c>
      <c r="D52" s="89">
        <v>-9386</v>
      </c>
      <c r="E52" s="89">
        <v>-6186</v>
      </c>
      <c r="F52" s="89">
        <v>-5359</v>
      </c>
      <c r="G52" s="89">
        <v>-9203</v>
      </c>
      <c r="H52" s="89">
        <v>-7896</v>
      </c>
      <c r="I52" s="89">
        <v>-731</v>
      </c>
      <c r="J52" s="89">
        <v>-7165</v>
      </c>
      <c r="K52" s="89">
        <v>-1621</v>
      </c>
      <c r="L52" s="89">
        <v>-7115</v>
      </c>
      <c r="M52" s="89">
        <v>548</v>
      </c>
      <c r="N52" s="89">
        <v>57199</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9726</v>
      </c>
      <c r="D53" s="82">
        <v>0</v>
      </c>
      <c r="E53" s="82">
        <v>0</v>
      </c>
      <c r="F53" s="82">
        <v>0</v>
      </c>
      <c r="G53" s="82">
        <v>0</v>
      </c>
      <c r="H53" s="82">
        <v>0</v>
      </c>
      <c r="I53" s="82">
        <v>0</v>
      </c>
      <c r="J53" s="82">
        <v>0</v>
      </c>
      <c r="K53" s="82">
        <v>0</v>
      </c>
      <c r="L53" s="82">
        <v>0</v>
      </c>
      <c r="M53" s="82">
        <v>0</v>
      </c>
      <c r="N53" s="82">
        <v>9726</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12957</v>
      </c>
      <c r="D54" s="82">
        <v>0</v>
      </c>
      <c r="E54" s="82">
        <v>0</v>
      </c>
      <c r="F54" s="82">
        <v>0</v>
      </c>
      <c r="G54" s="82">
        <v>0</v>
      </c>
      <c r="H54" s="82">
        <v>0</v>
      </c>
      <c r="I54" s="82">
        <v>0</v>
      </c>
      <c r="J54" s="82">
        <v>0</v>
      </c>
      <c r="K54" s="82">
        <v>0</v>
      </c>
      <c r="L54" s="82">
        <v>0</v>
      </c>
      <c r="M54" s="82">
        <v>0</v>
      </c>
      <c r="N54" s="82">
        <v>12957</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576.96</v>
      </c>
      <c r="D56" s="83">
        <v>189.88</v>
      </c>
      <c r="E56" s="83">
        <v>133.06</v>
      </c>
      <c r="F56" s="83">
        <v>30.55</v>
      </c>
      <c r="G56" s="83">
        <v>85.3</v>
      </c>
      <c r="H56" s="83">
        <v>9.9</v>
      </c>
      <c r="I56" s="83">
        <v>9.14</v>
      </c>
      <c r="J56" s="83">
        <v>0.76</v>
      </c>
      <c r="K56" s="83">
        <v>11.45</v>
      </c>
      <c r="L56" s="83">
        <v>72.37</v>
      </c>
      <c r="M56" s="83">
        <v>44.45</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337.12</v>
      </c>
      <c r="D57" s="83">
        <v>86.28</v>
      </c>
      <c r="E57" s="83">
        <v>11.15</v>
      </c>
      <c r="F57" s="83">
        <v>103.15</v>
      </c>
      <c r="G57" s="83">
        <v>24.52</v>
      </c>
      <c r="H57" s="83">
        <v>0.35</v>
      </c>
      <c r="I57" s="83">
        <v>0.35</v>
      </c>
      <c r="J57" s="83">
        <v>0</v>
      </c>
      <c r="K57" s="83">
        <v>32.65</v>
      </c>
      <c r="L57" s="83">
        <v>55.16</v>
      </c>
      <c r="M57" s="83">
        <v>23.87</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21.02</v>
      </c>
      <c r="D59" s="83">
        <v>0</v>
      </c>
      <c r="E59" s="83">
        <v>0</v>
      </c>
      <c r="F59" s="83">
        <v>0</v>
      </c>
      <c r="G59" s="83">
        <v>0</v>
      </c>
      <c r="H59" s="83">
        <v>0.01</v>
      </c>
      <c r="I59" s="83">
        <v>0.01</v>
      </c>
      <c r="J59" s="83">
        <v>0</v>
      </c>
      <c r="K59" s="83">
        <v>0</v>
      </c>
      <c r="L59" s="83">
        <v>0</v>
      </c>
      <c r="M59" s="83">
        <v>0</v>
      </c>
      <c r="N59" s="83">
        <v>21.01</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792.58</v>
      </c>
      <c r="D60" s="83">
        <v>25.38</v>
      </c>
      <c r="E60" s="83">
        <v>7.92</v>
      </c>
      <c r="F60" s="83">
        <v>18.899999999999999</v>
      </c>
      <c r="G60" s="83">
        <v>107.54</v>
      </c>
      <c r="H60" s="83">
        <v>126.12</v>
      </c>
      <c r="I60" s="83">
        <v>5.7</v>
      </c>
      <c r="J60" s="83">
        <v>120.42</v>
      </c>
      <c r="K60" s="83">
        <v>5.47</v>
      </c>
      <c r="L60" s="83">
        <v>31.36</v>
      </c>
      <c r="M60" s="83">
        <v>9.23</v>
      </c>
      <c r="N60" s="83">
        <v>460.65</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62.02</v>
      </c>
      <c r="D61" s="83">
        <v>0.61</v>
      </c>
      <c r="E61" s="83">
        <v>0.46</v>
      </c>
      <c r="F61" s="83">
        <v>52.36</v>
      </c>
      <c r="G61" s="83">
        <v>0</v>
      </c>
      <c r="H61" s="83">
        <v>0.56000000000000005</v>
      </c>
      <c r="I61" s="83">
        <v>0.56000000000000005</v>
      </c>
      <c r="J61" s="83">
        <v>0</v>
      </c>
      <c r="K61" s="83">
        <v>0</v>
      </c>
      <c r="L61" s="83">
        <v>0.44</v>
      </c>
      <c r="M61" s="83">
        <v>6.8</v>
      </c>
      <c r="N61" s="83">
        <v>0.79</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1665.67</v>
      </c>
      <c r="D62" s="87">
        <v>300.93</v>
      </c>
      <c r="E62" s="87">
        <v>151.66</v>
      </c>
      <c r="F62" s="87">
        <v>100.24</v>
      </c>
      <c r="G62" s="87">
        <v>217.36</v>
      </c>
      <c r="H62" s="87">
        <v>135.82</v>
      </c>
      <c r="I62" s="87">
        <v>14.64</v>
      </c>
      <c r="J62" s="87">
        <v>121.18</v>
      </c>
      <c r="K62" s="87">
        <v>49.57</v>
      </c>
      <c r="L62" s="87">
        <v>158.44999999999999</v>
      </c>
      <c r="M62" s="87">
        <v>70.760000000000005</v>
      </c>
      <c r="N62" s="87">
        <v>480.88</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220.05</v>
      </c>
      <c r="D63" s="83">
        <v>53.54</v>
      </c>
      <c r="E63" s="83">
        <v>13.07</v>
      </c>
      <c r="F63" s="83">
        <v>63.42</v>
      </c>
      <c r="G63" s="83">
        <v>5.0999999999999996</v>
      </c>
      <c r="H63" s="83">
        <v>0</v>
      </c>
      <c r="I63" s="83">
        <v>0</v>
      </c>
      <c r="J63" s="83">
        <v>0</v>
      </c>
      <c r="K63" s="83">
        <v>0.11</v>
      </c>
      <c r="L63" s="83">
        <v>81.180000000000007</v>
      </c>
      <c r="M63" s="83">
        <v>3.63</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161.91</v>
      </c>
      <c r="D64" s="83">
        <v>41</v>
      </c>
      <c r="E64" s="83">
        <v>0</v>
      </c>
      <c r="F64" s="83">
        <v>57.86</v>
      </c>
      <c r="G64" s="83">
        <v>3.23</v>
      </c>
      <c r="H64" s="83">
        <v>0</v>
      </c>
      <c r="I64" s="83">
        <v>0</v>
      </c>
      <c r="J64" s="83">
        <v>0</v>
      </c>
      <c r="K64" s="83">
        <v>0</v>
      </c>
      <c r="L64" s="83">
        <v>57.66</v>
      </c>
      <c r="M64" s="83">
        <v>2.16</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28.31</v>
      </c>
      <c r="D66" s="83">
        <v>27.6</v>
      </c>
      <c r="E66" s="83">
        <v>0</v>
      </c>
      <c r="F66" s="83">
        <v>0</v>
      </c>
      <c r="G66" s="83">
        <v>0.72</v>
      </c>
      <c r="H66" s="83">
        <v>0</v>
      </c>
      <c r="I66" s="83">
        <v>0</v>
      </c>
      <c r="J66" s="83">
        <v>0</v>
      </c>
      <c r="K66" s="83">
        <v>0</v>
      </c>
      <c r="L66" s="83">
        <v>0</v>
      </c>
      <c r="M66" s="83">
        <v>0</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248.37</v>
      </c>
      <c r="D68" s="87">
        <v>81.14</v>
      </c>
      <c r="E68" s="87">
        <v>13.07</v>
      </c>
      <c r="F68" s="87">
        <v>63.42</v>
      </c>
      <c r="G68" s="87">
        <v>5.82</v>
      </c>
      <c r="H68" s="87">
        <v>0</v>
      </c>
      <c r="I68" s="87">
        <v>0</v>
      </c>
      <c r="J68" s="87">
        <v>0</v>
      </c>
      <c r="K68" s="87">
        <v>0.11</v>
      </c>
      <c r="L68" s="87">
        <v>81.180000000000007</v>
      </c>
      <c r="M68" s="87">
        <v>3.63</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1914.03</v>
      </c>
      <c r="D69" s="87">
        <v>382.06</v>
      </c>
      <c r="E69" s="87">
        <v>164.73</v>
      </c>
      <c r="F69" s="87">
        <v>163.66</v>
      </c>
      <c r="G69" s="87">
        <v>223.18</v>
      </c>
      <c r="H69" s="87">
        <v>135.82</v>
      </c>
      <c r="I69" s="87">
        <v>14.64</v>
      </c>
      <c r="J69" s="87">
        <v>121.18</v>
      </c>
      <c r="K69" s="87">
        <v>49.67</v>
      </c>
      <c r="L69" s="87">
        <v>239.63</v>
      </c>
      <c r="M69" s="87">
        <v>74.38</v>
      </c>
      <c r="N69" s="87">
        <v>480.88</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747.01</v>
      </c>
      <c r="D70" s="83">
        <v>0</v>
      </c>
      <c r="E70" s="83">
        <v>0</v>
      </c>
      <c r="F70" s="83">
        <v>0</v>
      </c>
      <c r="G70" s="83">
        <v>0</v>
      </c>
      <c r="H70" s="83">
        <v>0</v>
      </c>
      <c r="I70" s="83">
        <v>0</v>
      </c>
      <c r="J70" s="83">
        <v>0</v>
      </c>
      <c r="K70" s="83">
        <v>0</v>
      </c>
      <c r="L70" s="83">
        <v>0</v>
      </c>
      <c r="M70" s="83">
        <v>0</v>
      </c>
      <c r="N70" s="83">
        <v>747.01</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275.02999999999997</v>
      </c>
      <c r="D71" s="83">
        <v>0</v>
      </c>
      <c r="E71" s="83">
        <v>0</v>
      </c>
      <c r="F71" s="83">
        <v>0</v>
      </c>
      <c r="G71" s="83">
        <v>0</v>
      </c>
      <c r="H71" s="83">
        <v>0</v>
      </c>
      <c r="I71" s="83">
        <v>0</v>
      </c>
      <c r="J71" s="83">
        <v>0</v>
      </c>
      <c r="K71" s="83">
        <v>0</v>
      </c>
      <c r="L71" s="83">
        <v>0</v>
      </c>
      <c r="M71" s="83">
        <v>0</v>
      </c>
      <c r="N71" s="83">
        <v>275.02999999999997</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253.29</v>
      </c>
      <c r="D72" s="83">
        <v>0</v>
      </c>
      <c r="E72" s="83">
        <v>0</v>
      </c>
      <c r="F72" s="83">
        <v>0</v>
      </c>
      <c r="G72" s="83">
        <v>0</v>
      </c>
      <c r="H72" s="83">
        <v>0</v>
      </c>
      <c r="I72" s="83">
        <v>0</v>
      </c>
      <c r="J72" s="83">
        <v>0</v>
      </c>
      <c r="K72" s="83">
        <v>0</v>
      </c>
      <c r="L72" s="83">
        <v>0</v>
      </c>
      <c r="M72" s="83">
        <v>0</v>
      </c>
      <c r="N72" s="83">
        <v>253.29</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121.71</v>
      </c>
      <c r="D73" s="83">
        <v>0</v>
      </c>
      <c r="E73" s="83">
        <v>0</v>
      </c>
      <c r="F73" s="83">
        <v>0</v>
      </c>
      <c r="G73" s="83">
        <v>0</v>
      </c>
      <c r="H73" s="83">
        <v>0</v>
      </c>
      <c r="I73" s="83">
        <v>0</v>
      </c>
      <c r="J73" s="83">
        <v>0</v>
      </c>
      <c r="K73" s="83">
        <v>0</v>
      </c>
      <c r="L73" s="83">
        <v>0</v>
      </c>
      <c r="M73" s="83">
        <v>0</v>
      </c>
      <c r="N73" s="83">
        <v>121.71</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537.91999999999996</v>
      </c>
      <c r="D74" s="83">
        <v>0</v>
      </c>
      <c r="E74" s="83">
        <v>0</v>
      </c>
      <c r="F74" s="83">
        <v>0</v>
      </c>
      <c r="G74" s="83">
        <v>0</v>
      </c>
      <c r="H74" s="83">
        <v>0</v>
      </c>
      <c r="I74" s="83">
        <v>0</v>
      </c>
      <c r="J74" s="83">
        <v>0</v>
      </c>
      <c r="K74" s="83">
        <v>0</v>
      </c>
      <c r="L74" s="83">
        <v>0</v>
      </c>
      <c r="M74" s="83">
        <v>0</v>
      </c>
      <c r="N74" s="83">
        <v>537.91999999999996</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159.13999999999999</v>
      </c>
      <c r="D75" s="83">
        <v>0</v>
      </c>
      <c r="E75" s="83">
        <v>0</v>
      </c>
      <c r="F75" s="83">
        <v>0</v>
      </c>
      <c r="G75" s="83">
        <v>0</v>
      </c>
      <c r="H75" s="83">
        <v>0</v>
      </c>
      <c r="I75" s="83">
        <v>0</v>
      </c>
      <c r="J75" s="83">
        <v>0</v>
      </c>
      <c r="K75" s="83">
        <v>0</v>
      </c>
      <c r="L75" s="83">
        <v>0</v>
      </c>
      <c r="M75" s="83">
        <v>0</v>
      </c>
      <c r="N75" s="83">
        <v>159.13999999999999</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10.1</v>
      </c>
      <c r="D76" s="83">
        <v>0.63</v>
      </c>
      <c r="E76" s="83">
        <v>0.02</v>
      </c>
      <c r="F76" s="83">
        <v>0</v>
      </c>
      <c r="G76" s="83">
        <v>5.33</v>
      </c>
      <c r="H76" s="83">
        <v>0.92</v>
      </c>
      <c r="I76" s="83">
        <v>0.92</v>
      </c>
      <c r="J76" s="83">
        <v>0</v>
      </c>
      <c r="K76" s="83">
        <v>0</v>
      </c>
      <c r="L76" s="83">
        <v>0.95</v>
      </c>
      <c r="M76" s="83">
        <v>2.2599999999999998</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0.28000000000000003</v>
      </c>
      <c r="D77" s="83">
        <v>0</v>
      </c>
      <c r="E77" s="83">
        <v>0</v>
      </c>
      <c r="F77" s="83">
        <v>0</v>
      </c>
      <c r="G77" s="83">
        <v>0</v>
      </c>
      <c r="H77" s="83">
        <v>0</v>
      </c>
      <c r="I77" s="83">
        <v>0</v>
      </c>
      <c r="J77" s="83">
        <v>0</v>
      </c>
      <c r="K77" s="83">
        <v>0</v>
      </c>
      <c r="L77" s="83">
        <v>0</v>
      </c>
      <c r="M77" s="83">
        <v>0.28000000000000003</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63.25</v>
      </c>
      <c r="D78" s="83">
        <v>0.1</v>
      </c>
      <c r="E78" s="83">
        <v>20.27</v>
      </c>
      <c r="F78" s="83">
        <v>4.6399999999999997</v>
      </c>
      <c r="G78" s="83">
        <v>4.22</v>
      </c>
      <c r="H78" s="83">
        <v>0</v>
      </c>
      <c r="I78" s="83">
        <v>0</v>
      </c>
      <c r="J78" s="83">
        <v>0</v>
      </c>
      <c r="K78" s="83">
        <v>3.59</v>
      </c>
      <c r="L78" s="83">
        <v>29.86</v>
      </c>
      <c r="M78" s="83">
        <v>0.56999999999999995</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395.39</v>
      </c>
      <c r="D79" s="83">
        <v>142.34</v>
      </c>
      <c r="E79" s="83">
        <v>27.39</v>
      </c>
      <c r="F79" s="83">
        <v>57.49</v>
      </c>
      <c r="G79" s="83">
        <v>52.43</v>
      </c>
      <c r="H79" s="83">
        <v>2.15</v>
      </c>
      <c r="I79" s="83">
        <v>1.94</v>
      </c>
      <c r="J79" s="83">
        <v>0.21</v>
      </c>
      <c r="K79" s="83">
        <v>18.61</v>
      </c>
      <c r="L79" s="83">
        <v>7.95</v>
      </c>
      <c r="M79" s="83">
        <v>83.7</v>
      </c>
      <c r="N79" s="83">
        <v>3.33</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62.02</v>
      </c>
      <c r="D80" s="83">
        <v>0.61</v>
      </c>
      <c r="E80" s="83">
        <v>0.46</v>
      </c>
      <c r="F80" s="83">
        <v>52.36</v>
      </c>
      <c r="G80" s="83">
        <v>0</v>
      </c>
      <c r="H80" s="83">
        <v>0.56000000000000005</v>
      </c>
      <c r="I80" s="83">
        <v>0.56000000000000005</v>
      </c>
      <c r="J80" s="83">
        <v>0</v>
      </c>
      <c r="K80" s="83">
        <v>0</v>
      </c>
      <c r="L80" s="83">
        <v>0.44</v>
      </c>
      <c r="M80" s="83">
        <v>6.8</v>
      </c>
      <c r="N80" s="83">
        <v>0.79</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1851.07</v>
      </c>
      <c r="D81" s="87">
        <v>142.46</v>
      </c>
      <c r="E81" s="87">
        <v>47.22</v>
      </c>
      <c r="F81" s="87">
        <v>9.77</v>
      </c>
      <c r="G81" s="87">
        <v>61.97</v>
      </c>
      <c r="H81" s="87">
        <v>2.5099999999999998</v>
      </c>
      <c r="I81" s="87">
        <v>2.2999999999999998</v>
      </c>
      <c r="J81" s="87">
        <v>0.21</v>
      </c>
      <c r="K81" s="87">
        <v>22.2</v>
      </c>
      <c r="L81" s="87">
        <v>38.33</v>
      </c>
      <c r="M81" s="87">
        <v>80</v>
      </c>
      <c r="N81" s="87">
        <v>1446.61</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133.91</v>
      </c>
      <c r="D82" s="83">
        <v>11.8</v>
      </c>
      <c r="E82" s="83">
        <v>4.29</v>
      </c>
      <c r="F82" s="83">
        <v>13.43</v>
      </c>
      <c r="G82" s="83">
        <v>0.08</v>
      </c>
      <c r="H82" s="83">
        <v>7.0000000000000007E-2</v>
      </c>
      <c r="I82" s="83">
        <v>7.0000000000000007E-2</v>
      </c>
      <c r="J82" s="83">
        <v>0</v>
      </c>
      <c r="K82" s="83">
        <v>0</v>
      </c>
      <c r="L82" s="83">
        <v>2.7</v>
      </c>
      <c r="M82" s="83">
        <v>7.35</v>
      </c>
      <c r="N82" s="83">
        <v>94.19</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50.31</v>
      </c>
      <c r="D84" s="83">
        <v>28.94</v>
      </c>
      <c r="E84" s="83">
        <v>0</v>
      </c>
      <c r="F84" s="83">
        <v>0.17</v>
      </c>
      <c r="G84" s="83">
        <v>0.47</v>
      </c>
      <c r="H84" s="83">
        <v>0</v>
      </c>
      <c r="I84" s="83">
        <v>0</v>
      </c>
      <c r="J84" s="83">
        <v>0</v>
      </c>
      <c r="K84" s="83">
        <v>0</v>
      </c>
      <c r="L84" s="83">
        <v>20.71</v>
      </c>
      <c r="M84" s="83">
        <v>0</v>
      </c>
      <c r="N84" s="83">
        <v>0.03</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184.22</v>
      </c>
      <c r="D86" s="87">
        <v>40.74</v>
      </c>
      <c r="E86" s="87">
        <v>4.29</v>
      </c>
      <c r="F86" s="87">
        <v>13.6</v>
      </c>
      <c r="G86" s="87">
        <v>0.55000000000000004</v>
      </c>
      <c r="H86" s="87">
        <v>7.0000000000000007E-2</v>
      </c>
      <c r="I86" s="87">
        <v>7.0000000000000007E-2</v>
      </c>
      <c r="J86" s="87">
        <v>0</v>
      </c>
      <c r="K86" s="87">
        <v>0</v>
      </c>
      <c r="L86" s="87">
        <v>23.41</v>
      </c>
      <c r="M86" s="87">
        <v>7.35</v>
      </c>
      <c r="N86" s="87">
        <v>94.21</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2035.29</v>
      </c>
      <c r="D87" s="87">
        <v>183.2</v>
      </c>
      <c r="E87" s="87">
        <v>51.51</v>
      </c>
      <c r="F87" s="87">
        <v>23.36</v>
      </c>
      <c r="G87" s="87">
        <v>62.52</v>
      </c>
      <c r="H87" s="87">
        <v>2.58</v>
      </c>
      <c r="I87" s="87">
        <v>2.37</v>
      </c>
      <c r="J87" s="87">
        <v>0.21</v>
      </c>
      <c r="K87" s="87">
        <v>22.2</v>
      </c>
      <c r="L87" s="87">
        <v>61.74</v>
      </c>
      <c r="M87" s="87">
        <v>87.36</v>
      </c>
      <c r="N87" s="87">
        <v>1540.82</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121.26</v>
      </c>
      <c r="D88" s="87">
        <v>-198.87</v>
      </c>
      <c r="E88" s="87">
        <v>-113.23</v>
      </c>
      <c r="F88" s="87">
        <v>-140.30000000000001</v>
      </c>
      <c r="G88" s="87">
        <v>-160.65</v>
      </c>
      <c r="H88" s="87">
        <v>-133.24</v>
      </c>
      <c r="I88" s="87">
        <v>-12.27</v>
      </c>
      <c r="J88" s="87">
        <v>-120.97</v>
      </c>
      <c r="K88" s="87">
        <v>-27.47</v>
      </c>
      <c r="L88" s="87">
        <v>-177.89</v>
      </c>
      <c r="M88" s="87">
        <v>12.97</v>
      </c>
      <c r="N88" s="87">
        <v>1059.95</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185.41</v>
      </c>
      <c r="D89" s="90">
        <v>-158.47</v>
      </c>
      <c r="E89" s="90">
        <v>-104.44</v>
      </c>
      <c r="F89" s="90">
        <v>-90.48</v>
      </c>
      <c r="G89" s="90">
        <v>-155.38</v>
      </c>
      <c r="H89" s="90">
        <v>-133.31</v>
      </c>
      <c r="I89" s="90">
        <v>-12.34</v>
      </c>
      <c r="J89" s="90">
        <v>-120.97</v>
      </c>
      <c r="K89" s="90">
        <v>-27.37</v>
      </c>
      <c r="L89" s="90">
        <v>-120.12</v>
      </c>
      <c r="M89" s="90">
        <v>9.25</v>
      </c>
      <c r="N89" s="90">
        <v>965.73</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164.22</v>
      </c>
      <c r="D90" s="83">
        <v>0</v>
      </c>
      <c r="E90" s="83">
        <v>0</v>
      </c>
      <c r="F90" s="83">
        <v>0</v>
      </c>
      <c r="G90" s="83">
        <v>0</v>
      </c>
      <c r="H90" s="83">
        <v>0</v>
      </c>
      <c r="I90" s="83">
        <v>0</v>
      </c>
      <c r="J90" s="83">
        <v>0</v>
      </c>
      <c r="K90" s="83">
        <v>0</v>
      </c>
      <c r="L90" s="83">
        <v>0</v>
      </c>
      <c r="M90" s="83">
        <v>0</v>
      </c>
      <c r="N90" s="83">
        <v>164.22</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218.75</v>
      </c>
      <c r="D91" s="83">
        <v>0</v>
      </c>
      <c r="E91" s="83">
        <v>0</v>
      </c>
      <c r="F91" s="83">
        <v>0</v>
      </c>
      <c r="G91" s="83">
        <v>0</v>
      </c>
      <c r="H91" s="83">
        <v>0</v>
      </c>
      <c r="I91" s="83">
        <v>0</v>
      </c>
      <c r="J91" s="83">
        <v>0</v>
      </c>
      <c r="K91" s="83">
        <v>0</v>
      </c>
      <c r="L91" s="83">
        <v>0</v>
      </c>
      <c r="M91" s="83">
        <v>0</v>
      </c>
      <c r="N91" s="83">
        <v>218.75</v>
      </c>
    </row>
  </sheetData>
  <mergeCells count="27">
    <mergeCell ref="A1:B1"/>
    <mergeCell ref="C1:G1"/>
    <mergeCell ref="H1:N1"/>
    <mergeCell ref="C2:G3"/>
    <mergeCell ref="A2:B3"/>
    <mergeCell ref="H2:N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924</v>
      </c>
      <c r="B1" s="228"/>
      <c r="C1" s="219" t="str">
        <f>"Auszahlungen und Einzahlungen der kreisfreien und großen
kreisangehörigen Städte "&amp;Deckblatt!A7&amp;" nach Produktbereichen"</f>
        <v>Auszahlungen und Einzahlungen der kreisfreien und großen
kreisangehörigen Städte 2020 nach Produktbereichen</v>
      </c>
      <c r="D1" s="219"/>
      <c r="E1" s="219"/>
      <c r="F1" s="219"/>
      <c r="G1" s="220"/>
      <c r="H1" s="224" t="str">
        <f>"Auszahlungen und Einzahlungen der kreisfreien und großen
kreisangehörigen Städte "&amp;Deckblatt!A7&amp;" nach Produktbereichen"</f>
        <v>Auszahlungen und Einzahlungen der kreisfreien und großen
kreisangehörigen Städte 2020 nach Produktbereichen</v>
      </c>
      <c r="I1" s="219"/>
      <c r="J1" s="219"/>
      <c r="K1" s="219"/>
      <c r="L1" s="219"/>
      <c r="M1" s="219"/>
      <c r="N1" s="220"/>
    </row>
    <row r="2" spans="1:14" s="76" customFormat="1" ht="15" customHeight="1">
      <c r="A2" s="227" t="s">
        <v>929</v>
      </c>
      <c r="B2" s="228"/>
      <c r="C2" s="219" t="s">
        <v>120</v>
      </c>
      <c r="D2" s="219"/>
      <c r="E2" s="219"/>
      <c r="F2" s="219"/>
      <c r="G2" s="220"/>
      <c r="H2" s="224" t="s">
        <v>120</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24082</v>
      </c>
      <c r="D19" s="82">
        <v>10368</v>
      </c>
      <c r="E19" s="82">
        <v>6336</v>
      </c>
      <c r="F19" s="82">
        <v>626</v>
      </c>
      <c r="G19" s="82">
        <v>2033</v>
      </c>
      <c r="H19" s="82">
        <v>292</v>
      </c>
      <c r="I19" s="82">
        <v>163</v>
      </c>
      <c r="J19" s="82">
        <v>129</v>
      </c>
      <c r="K19" s="82">
        <v>379</v>
      </c>
      <c r="L19" s="82">
        <v>2243</v>
      </c>
      <c r="M19" s="82">
        <v>1806</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7869</v>
      </c>
      <c r="D20" s="82">
        <v>2111</v>
      </c>
      <c r="E20" s="82">
        <v>1824</v>
      </c>
      <c r="F20" s="82">
        <v>1223</v>
      </c>
      <c r="G20" s="82">
        <v>1178</v>
      </c>
      <c r="H20" s="82">
        <v>10</v>
      </c>
      <c r="I20" s="82">
        <v>8</v>
      </c>
      <c r="J20" s="82">
        <v>2</v>
      </c>
      <c r="K20" s="82">
        <v>319</v>
      </c>
      <c r="L20" s="82">
        <v>297</v>
      </c>
      <c r="M20" s="82">
        <v>907</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2248</v>
      </c>
      <c r="D22" s="82">
        <v>0</v>
      </c>
      <c r="E22" s="82">
        <v>0</v>
      </c>
      <c r="F22" s="82">
        <v>0</v>
      </c>
      <c r="G22" s="82">
        <v>0</v>
      </c>
      <c r="H22" s="82">
        <v>0</v>
      </c>
      <c r="I22" s="82">
        <v>0</v>
      </c>
      <c r="J22" s="82">
        <v>0</v>
      </c>
      <c r="K22" s="82">
        <v>0</v>
      </c>
      <c r="L22" s="82">
        <v>0</v>
      </c>
      <c r="M22" s="82">
        <v>0</v>
      </c>
      <c r="N22" s="82">
        <v>2248</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31714</v>
      </c>
      <c r="D23" s="82">
        <v>584</v>
      </c>
      <c r="E23" s="82">
        <v>442</v>
      </c>
      <c r="F23" s="82">
        <v>1242</v>
      </c>
      <c r="G23" s="82">
        <v>644</v>
      </c>
      <c r="H23" s="82">
        <v>5519</v>
      </c>
      <c r="I23" s="82">
        <v>6</v>
      </c>
      <c r="J23" s="82">
        <v>5513</v>
      </c>
      <c r="K23" s="82">
        <v>1105</v>
      </c>
      <c r="L23" s="82">
        <v>517</v>
      </c>
      <c r="M23" s="82">
        <v>4159</v>
      </c>
      <c r="N23" s="82">
        <v>17502</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143</v>
      </c>
      <c r="D24" s="82">
        <v>36</v>
      </c>
      <c r="E24" s="82">
        <v>9</v>
      </c>
      <c r="F24" s="82">
        <v>69</v>
      </c>
      <c r="G24" s="82">
        <v>5</v>
      </c>
      <c r="H24" s="82">
        <v>0</v>
      </c>
      <c r="I24" s="82">
        <v>0</v>
      </c>
      <c r="J24" s="82">
        <v>0</v>
      </c>
      <c r="K24" s="82">
        <v>20</v>
      </c>
      <c r="L24" s="82">
        <v>0</v>
      </c>
      <c r="M24" s="82">
        <v>3</v>
      </c>
      <c r="N24" s="82">
        <v>0</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65770</v>
      </c>
      <c r="D25" s="86">
        <v>13027</v>
      </c>
      <c r="E25" s="86">
        <v>8594</v>
      </c>
      <c r="F25" s="86">
        <v>3022</v>
      </c>
      <c r="G25" s="86">
        <v>3850</v>
      </c>
      <c r="H25" s="86">
        <v>5820</v>
      </c>
      <c r="I25" s="86">
        <v>178</v>
      </c>
      <c r="J25" s="86">
        <v>5643</v>
      </c>
      <c r="K25" s="86">
        <v>1782</v>
      </c>
      <c r="L25" s="86">
        <v>3057</v>
      </c>
      <c r="M25" s="86">
        <v>6868</v>
      </c>
      <c r="N25" s="86">
        <v>19749</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22520</v>
      </c>
      <c r="D26" s="82">
        <v>436</v>
      </c>
      <c r="E26" s="82">
        <v>72</v>
      </c>
      <c r="F26" s="82">
        <v>6314</v>
      </c>
      <c r="G26" s="82">
        <v>442</v>
      </c>
      <c r="H26" s="82">
        <v>137</v>
      </c>
      <c r="I26" s="82">
        <v>0</v>
      </c>
      <c r="J26" s="82">
        <v>137</v>
      </c>
      <c r="K26" s="82">
        <v>1552</v>
      </c>
      <c r="L26" s="82">
        <v>6116</v>
      </c>
      <c r="M26" s="82">
        <v>7451</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16590</v>
      </c>
      <c r="D27" s="82">
        <v>14</v>
      </c>
      <c r="E27" s="82">
        <v>0</v>
      </c>
      <c r="F27" s="82">
        <v>3622</v>
      </c>
      <c r="G27" s="82">
        <v>439</v>
      </c>
      <c r="H27" s="82">
        <v>0</v>
      </c>
      <c r="I27" s="82">
        <v>0</v>
      </c>
      <c r="J27" s="82">
        <v>0</v>
      </c>
      <c r="K27" s="82">
        <v>1543</v>
      </c>
      <c r="L27" s="82">
        <v>6106</v>
      </c>
      <c r="M27" s="82">
        <v>4867</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30</v>
      </c>
      <c r="D29" s="82">
        <v>0</v>
      </c>
      <c r="E29" s="82">
        <v>0</v>
      </c>
      <c r="F29" s="82">
        <v>26</v>
      </c>
      <c r="G29" s="82">
        <v>0</v>
      </c>
      <c r="H29" s="82">
        <v>0</v>
      </c>
      <c r="I29" s="82">
        <v>0</v>
      </c>
      <c r="J29" s="82">
        <v>0</v>
      </c>
      <c r="K29" s="82">
        <v>4</v>
      </c>
      <c r="L29" s="82">
        <v>0</v>
      </c>
      <c r="M29" s="82">
        <v>0</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70</v>
      </c>
      <c r="D30" s="82">
        <v>0</v>
      </c>
      <c r="E30" s="82">
        <v>0</v>
      </c>
      <c r="F30" s="82">
        <v>0</v>
      </c>
      <c r="G30" s="82">
        <v>0</v>
      </c>
      <c r="H30" s="82">
        <v>0</v>
      </c>
      <c r="I30" s="82">
        <v>0</v>
      </c>
      <c r="J30" s="82">
        <v>0</v>
      </c>
      <c r="K30" s="82">
        <v>0</v>
      </c>
      <c r="L30" s="82">
        <v>70</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22480</v>
      </c>
      <c r="D31" s="86">
        <v>436</v>
      </c>
      <c r="E31" s="86">
        <v>72</v>
      </c>
      <c r="F31" s="86">
        <v>6340</v>
      </c>
      <c r="G31" s="86">
        <v>442</v>
      </c>
      <c r="H31" s="86">
        <v>137</v>
      </c>
      <c r="I31" s="86">
        <v>0</v>
      </c>
      <c r="J31" s="86">
        <v>137</v>
      </c>
      <c r="K31" s="86">
        <v>1556</v>
      </c>
      <c r="L31" s="86">
        <v>6046</v>
      </c>
      <c r="M31" s="86">
        <v>7451</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88250</v>
      </c>
      <c r="D32" s="86">
        <v>13463</v>
      </c>
      <c r="E32" s="86">
        <v>8666</v>
      </c>
      <c r="F32" s="86">
        <v>9361</v>
      </c>
      <c r="G32" s="86">
        <v>4292</v>
      </c>
      <c r="H32" s="86">
        <v>5957</v>
      </c>
      <c r="I32" s="86">
        <v>178</v>
      </c>
      <c r="J32" s="86">
        <v>5780</v>
      </c>
      <c r="K32" s="86">
        <v>3339</v>
      </c>
      <c r="L32" s="86">
        <v>9103</v>
      </c>
      <c r="M32" s="86">
        <v>14319</v>
      </c>
      <c r="N32" s="86">
        <v>19749</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36159</v>
      </c>
      <c r="D33" s="82">
        <v>0</v>
      </c>
      <c r="E33" s="82">
        <v>0</v>
      </c>
      <c r="F33" s="82">
        <v>0</v>
      </c>
      <c r="G33" s="82">
        <v>0</v>
      </c>
      <c r="H33" s="82">
        <v>0</v>
      </c>
      <c r="I33" s="82">
        <v>0</v>
      </c>
      <c r="J33" s="82">
        <v>0</v>
      </c>
      <c r="K33" s="82">
        <v>0</v>
      </c>
      <c r="L33" s="82">
        <v>0</v>
      </c>
      <c r="M33" s="82">
        <v>0</v>
      </c>
      <c r="N33" s="82">
        <v>36159</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11642</v>
      </c>
      <c r="D34" s="82">
        <v>0</v>
      </c>
      <c r="E34" s="82">
        <v>0</v>
      </c>
      <c r="F34" s="82">
        <v>0</v>
      </c>
      <c r="G34" s="82">
        <v>0</v>
      </c>
      <c r="H34" s="82">
        <v>0</v>
      </c>
      <c r="I34" s="82">
        <v>0</v>
      </c>
      <c r="J34" s="82">
        <v>0</v>
      </c>
      <c r="K34" s="82">
        <v>0</v>
      </c>
      <c r="L34" s="82">
        <v>0</v>
      </c>
      <c r="M34" s="82">
        <v>0</v>
      </c>
      <c r="N34" s="82">
        <v>11642</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13148</v>
      </c>
      <c r="D35" s="82">
        <v>0</v>
      </c>
      <c r="E35" s="82">
        <v>0</v>
      </c>
      <c r="F35" s="82">
        <v>0</v>
      </c>
      <c r="G35" s="82">
        <v>0</v>
      </c>
      <c r="H35" s="82">
        <v>0</v>
      </c>
      <c r="I35" s="82">
        <v>0</v>
      </c>
      <c r="J35" s="82">
        <v>0</v>
      </c>
      <c r="K35" s="82">
        <v>0</v>
      </c>
      <c r="L35" s="82">
        <v>0</v>
      </c>
      <c r="M35" s="82">
        <v>0</v>
      </c>
      <c r="N35" s="82">
        <v>13148</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6020</v>
      </c>
      <c r="D36" s="82">
        <v>0</v>
      </c>
      <c r="E36" s="82">
        <v>0</v>
      </c>
      <c r="F36" s="82">
        <v>0</v>
      </c>
      <c r="G36" s="82">
        <v>0</v>
      </c>
      <c r="H36" s="82">
        <v>0</v>
      </c>
      <c r="I36" s="82">
        <v>0</v>
      </c>
      <c r="J36" s="82">
        <v>0</v>
      </c>
      <c r="K36" s="82">
        <v>0</v>
      </c>
      <c r="L36" s="82">
        <v>0</v>
      </c>
      <c r="M36" s="82">
        <v>0</v>
      </c>
      <c r="N36" s="82">
        <v>6020</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11612</v>
      </c>
      <c r="D37" s="82">
        <v>0</v>
      </c>
      <c r="E37" s="82">
        <v>0</v>
      </c>
      <c r="F37" s="82">
        <v>0</v>
      </c>
      <c r="G37" s="82">
        <v>0</v>
      </c>
      <c r="H37" s="82">
        <v>0</v>
      </c>
      <c r="I37" s="82">
        <v>0</v>
      </c>
      <c r="J37" s="82">
        <v>0</v>
      </c>
      <c r="K37" s="82">
        <v>0</v>
      </c>
      <c r="L37" s="82">
        <v>0</v>
      </c>
      <c r="M37" s="82">
        <v>0</v>
      </c>
      <c r="N37" s="82">
        <v>11612</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9728</v>
      </c>
      <c r="D38" s="82">
        <v>0</v>
      </c>
      <c r="E38" s="82">
        <v>0</v>
      </c>
      <c r="F38" s="82">
        <v>0</v>
      </c>
      <c r="G38" s="82">
        <v>0</v>
      </c>
      <c r="H38" s="82">
        <v>0</v>
      </c>
      <c r="I38" s="82">
        <v>0</v>
      </c>
      <c r="J38" s="82">
        <v>0</v>
      </c>
      <c r="K38" s="82">
        <v>0</v>
      </c>
      <c r="L38" s="82">
        <v>0</v>
      </c>
      <c r="M38" s="82">
        <v>0</v>
      </c>
      <c r="N38" s="82">
        <v>9728</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271</v>
      </c>
      <c r="D39" s="82">
        <v>33</v>
      </c>
      <c r="E39" s="82">
        <v>2</v>
      </c>
      <c r="F39" s="82">
        <v>0</v>
      </c>
      <c r="G39" s="82">
        <v>175</v>
      </c>
      <c r="H39" s="82">
        <v>46</v>
      </c>
      <c r="I39" s="82">
        <v>0</v>
      </c>
      <c r="J39" s="82">
        <v>46</v>
      </c>
      <c r="K39" s="82">
        <v>0</v>
      </c>
      <c r="L39" s="82">
        <v>0</v>
      </c>
      <c r="M39" s="82">
        <v>16</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74</v>
      </c>
      <c r="D40" s="82">
        <v>0</v>
      </c>
      <c r="E40" s="82">
        <v>0</v>
      </c>
      <c r="F40" s="82">
        <v>0</v>
      </c>
      <c r="G40" s="82">
        <v>0</v>
      </c>
      <c r="H40" s="82">
        <v>74</v>
      </c>
      <c r="I40" s="82">
        <v>0</v>
      </c>
      <c r="J40" s="82">
        <v>74</v>
      </c>
      <c r="K40" s="82">
        <v>0</v>
      </c>
      <c r="L40" s="82">
        <v>0</v>
      </c>
      <c r="M40" s="82">
        <v>0</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2168</v>
      </c>
      <c r="D41" s="82">
        <v>35</v>
      </c>
      <c r="E41" s="82">
        <v>997</v>
      </c>
      <c r="F41" s="82">
        <v>49</v>
      </c>
      <c r="G41" s="82">
        <v>39</v>
      </c>
      <c r="H41" s="82">
        <v>0</v>
      </c>
      <c r="I41" s="82">
        <v>0</v>
      </c>
      <c r="J41" s="82">
        <v>0</v>
      </c>
      <c r="K41" s="82">
        <v>0</v>
      </c>
      <c r="L41" s="82">
        <v>318</v>
      </c>
      <c r="M41" s="82">
        <v>729</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10816</v>
      </c>
      <c r="D42" s="82">
        <v>1942</v>
      </c>
      <c r="E42" s="82">
        <v>751</v>
      </c>
      <c r="F42" s="82">
        <v>195</v>
      </c>
      <c r="G42" s="82">
        <v>393</v>
      </c>
      <c r="H42" s="82">
        <v>274</v>
      </c>
      <c r="I42" s="82">
        <v>0</v>
      </c>
      <c r="J42" s="82">
        <v>274</v>
      </c>
      <c r="K42" s="82">
        <v>545</v>
      </c>
      <c r="L42" s="82">
        <v>689</v>
      </c>
      <c r="M42" s="82">
        <v>2416</v>
      </c>
      <c r="N42" s="82">
        <v>3610</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143</v>
      </c>
      <c r="D43" s="82">
        <v>36</v>
      </c>
      <c r="E43" s="82">
        <v>9</v>
      </c>
      <c r="F43" s="82">
        <v>69</v>
      </c>
      <c r="G43" s="82">
        <v>5</v>
      </c>
      <c r="H43" s="82">
        <v>0</v>
      </c>
      <c r="I43" s="82">
        <v>0</v>
      </c>
      <c r="J43" s="82">
        <v>0</v>
      </c>
      <c r="K43" s="82">
        <v>20</v>
      </c>
      <c r="L43" s="82">
        <v>0</v>
      </c>
      <c r="M43" s="82">
        <v>3</v>
      </c>
      <c r="N43" s="82">
        <v>0</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70684</v>
      </c>
      <c r="D44" s="86">
        <v>1974</v>
      </c>
      <c r="E44" s="86">
        <v>1742</v>
      </c>
      <c r="F44" s="86">
        <v>174</v>
      </c>
      <c r="G44" s="86">
        <v>602</v>
      </c>
      <c r="H44" s="86">
        <v>394</v>
      </c>
      <c r="I44" s="86">
        <v>0</v>
      </c>
      <c r="J44" s="86">
        <v>394</v>
      </c>
      <c r="K44" s="86">
        <v>525</v>
      </c>
      <c r="L44" s="86">
        <v>1007</v>
      </c>
      <c r="M44" s="86">
        <v>3159</v>
      </c>
      <c r="N44" s="86">
        <v>61109</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18874</v>
      </c>
      <c r="D45" s="82">
        <v>0</v>
      </c>
      <c r="E45" s="82">
        <v>183</v>
      </c>
      <c r="F45" s="82">
        <v>4300</v>
      </c>
      <c r="G45" s="82">
        <v>8</v>
      </c>
      <c r="H45" s="82">
        <v>137</v>
      </c>
      <c r="I45" s="82">
        <v>0</v>
      </c>
      <c r="J45" s="82">
        <v>137</v>
      </c>
      <c r="K45" s="82">
        <v>823</v>
      </c>
      <c r="L45" s="82">
        <v>3564</v>
      </c>
      <c r="M45" s="82">
        <v>7189</v>
      </c>
      <c r="N45" s="82">
        <v>2670</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2130</v>
      </c>
      <c r="D47" s="82">
        <v>1054</v>
      </c>
      <c r="E47" s="82">
        <v>1</v>
      </c>
      <c r="F47" s="82">
        <v>114</v>
      </c>
      <c r="G47" s="82">
        <v>294</v>
      </c>
      <c r="H47" s="82">
        <v>0</v>
      </c>
      <c r="I47" s="82">
        <v>0</v>
      </c>
      <c r="J47" s="82">
        <v>0</v>
      </c>
      <c r="K47" s="82">
        <v>0</v>
      </c>
      <c r="L47" s="82">
        <v>658</v>
      </c>
      <c r="M47" s="82">
        <v>10</v>
      </c>
      <c r="N47" s="82">
        <v>0</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70</v>
      </c>
      <c r="D48" s="82">
        <v>0</v>
      </c>
      <c r="E48" s="82">
        <v>0</v>
      </c>
      <c r="F48" s="82">
        <v>0</v>
      </c>
      <c r="G48" s="82">
        <v>0</v>
      </c>
      <c r="H48" s="82">
        <v>0</v>
      </c>
      <c r="I48" s="82">
        <v>0</v>
      </c>
      <c r="J48" s="82">
        <v>0</v>
      </c>
      <c r="K48" s="82">
        <v>0</v>
      </c>
      <c r="L48" s="82">
        <v>70</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20934</v>
      </c>
      <c r="D49" s="86">
        <v>1054</v>
      </c>
      <c r="E49" s="86">
        <v>183</v>
      </c>
      <c r="F49" s="86">
        <v>4414</v>
      </c>
      <c r="G49" s="86">
        <v>301</v>
      </c>
      <c r="H49" s="86">
        <v>137</v>
      </c>
      <c r="I49" s="86">
        <v>0</v>
      </c>
      <c r="J49" s="86">
        <v>137</v>
      </c>
      <c r="K49" s="86">
        <v>823</v>
      </c>
      <c r="L49" s="86">
        <v>4151</v>
      </c>
      <c r="M49" s="86">
        <v>7200</v>
      </c>
      <c r="N49" s="86">
        <v>2670</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91618</v>
      </c>
      <c r="D50" s="86">
        <v>3028</v>
      </c>
      <c r="E50" s="86">
        <v>1925</v>
      </c>
      <c r="F50" s="86">
        <v>4589</v>
      </c>
      <c r="G50" s="86">
        <v>903</v>
      </c>
      <c r="H50" s="86">
        <v>530</v>
      </c>
      <c r="I50" s="86">
        <v>0</v>
      </c>
      <c r="J50" s="86">
        <v>530</v>
      </c>
      <c r="K50" s="86">
        <v>1348</v>
      </c>
      <c r="L50" s="86">
        <v>5158</v>
      </c>
      <c r="M50" s="86">
        <v>10358</v>
      </c>
      <c r="N50" s="86">
        <v>63779</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3369</v>
      </c>
      <c r="D51" s="86">
        <v>-10435</v>
      </c>
      <c r="E51" s="86">
        <v>-6741</v>
      </c>
      <c r="F51" s="86">
        <v>-4773</v>
      </c>
      <c r="G51" s="86">
        <v>-3389</v>
      </c>
      <c r="H51" s="86">
        <v>-5427</v>
      </c>
      <c r="I51" s="86">
        <v>-178</v>
      </c>
      <c r="J51" s="86">
        <v>-5249</v>
      </c>
      <c r="K51" s="86">
        <v>-1991</v>
      </c>
      <c r="L51" s="86">
        <v>-3945</v>
      </c>
      <c r="M51" s="86">
        <v>-3961</v>
      </c>
      <c r="N51" s="86">
        <v>44030</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4915</v>
      </c>
      <c r="D52" s="89">
        <v>-11053</v>
      </c>
      <c r="E52" s="89">
        <v>-6852</v>
      </c>
      <c r="F52" s="89">
        <v>-2848</v>
      </c>
      <c r="G52" s="89">
        <v>-3249</v>
      </c>
      <c r="H52" s="89">
        <v>-5427</v>
      </c>
      <c r="I52" s="89">
        <v>-178</v>
      </c>
      <c r="J52" s="89">
        <v>-5249</v>
      </c>
      <c r="K52" s="89">
        <v>-1257</v>
      </c>
      <c r="L52" s="89">
        <v>-2050</v>
      </c>
      <c r="M52" s="89">
        <v>-3710</v>
      </c>
      <c r="N52" s="89">
        <v>41360</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1841</v>
      </c>
      <c r="D53" s="82">
        <v>0</v>
      </c>
      <c r="E53" s="82">
        <v>0</v>
      </c>
      <c r="F53" s="82">
        <v>0</v>
      </c>
      <c r="G53" s="82">
        <v>0</v>
      </c>
      <c r="H53" s="82">
        <v>0</v>
      </c>
      <c r="I53" s="82">
        <v>0</v>
      </c>
      <c r="J53" s="82">
        <v>0</v>
      </c>
      <c r="K53" s="82">
        <v>0</v>
      </c>
      <c r="L53" s="82">
        <v>0</v>
      </c>
      <c r="M53" s="82">
        <v>0</v>
      </c>
      <c r="N53" s="82">
        <v>1841</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5058</v>
      </c>
      <c r="D54" s="82">
        <v>0</v>
      </c>
      <c r="E54" s="82">
        <v>0</v>
      </c>
      <c r="F54" s="82">
        <v>0</v>
      </c>
      <c r="G54" s="82">
        <v>0</v>
      </c>
      <c r="H54" s="82">
        <v>0</v>
      </c>
      <c r="I54" s="82">
        <v>0</v>
      </c>
      <c r="J54" s="82">
        <v>0</v>
      </c>
      <c r="K54" s="82">
        <v>0</v>
      </c>
      <c r="L54" s="82">
        <v>0</v>
      </c>
      <c r="M54" s="82">
        <v>0</v>
      </c>
      <c r="N54" s="82">
        <v>5058</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561.27</v>
      </c>
      <c r="D56" s="83">
        <v>241.64</v>
      </c>
      <c r="E56" s="83">
        <v>147.66999999999999</v>
      </c>
      <c r="F56" s="83">
        <v>14.6</v>
      </c>
      <c r="G56" s="83">
        <v>47.39</v>
      </c>
      <c r="H56" s="83">
        <v>6.8</v>
      </c>
      <c r="I56" s="83">
        <v>3.8</v>
      </c>
      <c r="J56" s="83">
        <v>3</v>
      </c>
      <c r="K56" s="83">
        <v>8.82</v>
      </c>
      <c r="L56" s="83">
        <v>52.27</v>
      </c>
      <c r="M56" s="83">
        <v>42.08</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183.41</v>
      </c>
      <c r="D57" s="83">
        <v>49.21</v>
      </c>
      <c r="E57" s="83">
        <v>42.52</v>
      </c>
      <c r="F57" s="83">
        <v>28.51</v>
      </c>
      <c r="G57" s="83">
        <v>27.45</v>
      </c>
      <c r="H57" s="83">
        <v>0.23</v>
      </c>
      <c r="I57" s="83">
        <v>0.2</v>
      </c>
      <c r="J57" s="83">
        <v>0.03</v>
      </c>
      <c r="K57" s="83">
        <v>7.43</v>
      </c>
      <c r="L57" s="83">
        <v>6.93</v>
      </c>
      <c r="M57" s="83">
        <v>21.13</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52.38</v>
      </c>
      <c r="D59" s="83">
        <v>0</v>
      </c>
      <c r="E59" s="83">
        <v>0</v>
      </c>
      <c r="F59" s="83">
        <v>0</v>
      </c>
      <c r="G59" s="83">
        <v>0</v>
      </c>
      <c r="H59" s="83">
        <v>0</v>
      </c>
      <c r="I59" s="83">
        <v>0</v>
      </c>
      <c r="J59" s="83">
        <v>0</v>
      </c>
      <c r="K59" s="83">
        <v>0</v>
      </c>
      <c r="L59" s="83">
        <v>0</v>
      </c>
      <c r="M59" s="83">
        <v>0</v>
      </c>
      <c r="N59" s="83">
        <v>52.38</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739.15</v>
      </c>
      <c r="D60" s="83">
        <v>13.62</v>
      </c>
      <c r="E60" s="83">
        <v>10.3</v>
      </c>
      <c r="F60" s="83">
        <v>28.94</v>
      </c>
      <c r="G60" s="83">
        <v>15.01</v>
      </c>
      <c r="H60" s="83">
        <v>128.62</v>
      </c>
      <c r="I60" s="83">
        <v>0.14000000000000001</v>
      </c>
      <c r="J60" s="83">
        <v>128.49</v>
      </c>
      <c r="K60" s="83">
        <v>25.76</v>
      </c>
      <c r="L60" s="83">
        <v>12.05</v>
      </c>
      <c r="M60" s="83">
        <v>96.94</v>
      </c>
      <c r="N60" s="83">
        <v>407.91</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3.33</v>
      </c>
      <c r="D61" s="83">
        <v>0.84</v>
      </c>
      <c r="E61" s="83">
        <v>0.21</v>
      </c>
      <c r="F61" s="83">
        <v>1.61</v>
      </c>
      <c r="G61" s="83">
        <v>0.12</v>
      </c>
      <c r="H61" s="83">
        <v>0</v>
      </c>
      <c r="I61" s="83">
        <v>0</v>
      </c>
      <c r="J61" s="83">
        <v>0</v>
      </c>
      <c r="K61" s="83">
        <v>0.47</v>
      </c>
      <c r="L61" s="83">
        <v>0</v>
      </c>
      <c r="M61" s="83">
        <v>0.08</v>
      </c>
      <c r="N61" s="83">
        <v>0</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1532.88</v>
      </c>
      <c r="D62" s="87">
        <v>303.61</v>
      </c>
      <c r="E62" s="87">
        <v>200.29</v>
      </c>
      <c r="F62" s="87">
        <v>70.430000000000007</v>
      </c>
      <c r="G62" s="87">
        <v>89.74</v>
      </c>
      <c r="H62" s="87">
        <v>135.66</v>
      </c>
      <c r="I62" s="87">
        <v>4.1399999999999997</v>
      </c>
      <c r="J62" s="87">
        <v>131.52000000000001</v>
      </c>
      <c r="K62" s="87">
        <v>41.54</v>
      </c>
      <c r="L62" s="87">
        <v>71.25</v>
      </c>
      <c r="M62" s="87">
        <v>160.08000000000001</v>
      </c>
      <c r="N62" s="87">
        <v>460.29</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524.88</v>
      </c>
      <c r="D63" s="83">
        <v>10.17</v>
      </c>
      <c r="E63" s="83">
        <v>1.68</v>
      </c>
      <c r="F63" s="83">
        <v>147.16</v>
      </c>
      <c r="G63" s="83">
        <v>10.3</v>
      </c>
      <c r="H63" s="83">
        <v>3.19</v>
      </c>
      <c r="I63" s="83">
        <v>0</v>
      </c>
      <c r="J63" s="83">
        <v>3.19</v>
      </c>
      <c r="K63" s="83">
        <v>36.18</v>
      </c>
      <c r="L63" s="83">
        <v>142.54</v>
      </c>
      <c r="M63" s="83">
        <v>173.66</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386.67</v>
      </c>
      <c r="D64" s="83">
        <v>0.33</v>
      </c>
      <c r="E64" s="83">
        <v>0</v>
      </c>
      <c r="F64" s="83">
        <v>84.41</v>
      </c>
      <c r="G64" s="83">
        <v>10.23</v>
      </c>
      <c r="H64" s="83">
        <v>0</v>
      </c>
      <c r="I64" s="83">
        <v>0</v>
      </c>
      <c r="J64" s="83">
        <v>0</v>
      </c>
      <c r="K64" s="83">
        <v>35.97</v>
      </c>
      <c r="L64" s="83">
        <v>142.30000000000001</v>
      </c>
      <c r="M64" s="83">
        <v>113.43</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0.69</v>
      </c>
      <c r="D66" s="83">
        <v>0</v>
      </c>
      <c r="E66" s="83">
        <v>0</v>
      </c>
      <c r="F66" s="83">
        <v>0.6</v>
      </c>
      <c r="G66" s="83">
        <v>0</v>
      </c>
      <c r="H66" s="83">
        <v>0</v>
      </c>
      <c r="I66" s="83">
        <v>0</v>
      </c>
      <c r="J66" s="83">
        <v>0</v>
      </c>
      <c r="K66" s="83">
        <v>0.09</v>
      </c>
      <c r="L66" s="83">
        <v>0</v>
      </c>
      <c r="M66" s="83">
        <v>0</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1.64</v>
      </c>
      <c r="D67" s="83">
        <v>0</v>
      </c>
      <c r="E67" s="83">
        <v>0</v>
      </c>
      <c r="F67" s="83">
        <v>0</v>
      </c>
      <c r="G67" s="83">
        <v>0</v>
      </c>
      <c r="H67" s="83">
        <v>0</v>
      </c>
      <c r="I67" s="83">
        <v>0</v>
      </c>
      <c r="J67" s="83">
        <v>0</v>
      </c>
      <c r="K67" s="83">
        <v>0</v>
      </c>
      <c r="L67" s="83">
        <v>1.64</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523.92999999999995</v>
      </c>
      <c r="D68" s="87">
        <v>10.17</v>
      </c>
      <c r="E68" s="87">
        <v>1.68</v>
      </c>
      <c r="F68" s="87">
        <v>147.76</v>
      </c>
      <c r="G68" s="87">
        <v>10.3</v>
      </c>
      <c r="H68" s="87">
        <v>3.19</v>
      </c>
      <c r="I68" s="87">
        <v>0</v>
      </c>
      <c r="J68" s="87">
        <v>3.19</v>
      </c>
      <c r="K68" s="87">
        <v>36.28</v>
      </c>
      <c r="L68" s="87">
        <v>140.91</v>
      </c>
      <c r="M68" s="87">
        <v>173.66</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2056.81</v>
      </c>
      <c r="D69" s="87">
        <v>313.77999999999997</v>
      </c>
      <c r="E69" s="87">
        <v>201.97</v>
      </c>
      <c r="F69" s="87">
        <v>218.19</v>
      </c>
      <c r="G69" s="87">
        <v>100.04</v>
      </c>
      <c r="H69" s="87">
        <v>138.85</v>
      </c>
      <c r="I69" s="87">
        <v>4.1399999999999997</v>
      </c>
      <c r="J69" s="87">
        <v>134.71</v>
      </c>
      <c r="K69" s="87">
        <v>77.819999999999993</v>
      </c>
      <c r="L69" s="87">
        <v>212.15</v>
      </c>
      <c r="M69" s="87">
        <v>333.73</v>
      </c>
      <c r="N69" s="87">
        <v>460.29</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842.74</v>
      </c>
      <c r="D70" s="83">
        <v>0</v>
      </c>
      <c r="E70" s="83">
        <v>0</v>
      </c>
      <c r="F70" s="83">
        <v>0</v>
      </c>
      <c r="G70" s="83">
        <v>0</v>
      </c>
      <c r="H70" s="83">
        <v>0</v>
      </c>
      <c r="I70" s="83">
        <v>0</v>
      </c>
      <c r="J70" s="83">
        <v>0</v>
      </c>
      <c r="K70" s="83">
        <v>0</v>
      </c>
      <c r="L70" s="83">
        <v>0</v>
      </c>
      <c r="M70" s="83">
        <v>0</v>
      </c>
      <c r="N70" s="83">
        <v>842.74</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271.33999999999997</v>
      </c>
      <c r="D71" s="83">
        <v>0</v>
      </c>
      <c r="E71" s="83">
        <v>0</v>
      </c>
      <c r="F71" s="83">
        <v>0</v>
      </c>
      <c r="G71" s="83">
        <v>0</v>
      </c>
      <c r="H71" s="83">
        <v>0</v>
      </c>
      <c r="I71" s="83">
        <v>0</v>
      </c>
      <c r="J71" s="83">
        <v>0</v>
      </c>
      <c r="K71" s="83">
        <v>0</v>
      </c>
      <c r="L71" s="83">
        <v>0</v>
      </c>
      <c r="M71" s="83">
        <v>0</v>
      </c>
      <c r="N71" s="83">
        <v>271.33999999999997</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306.43</v>
      </c>
      <c r="D72" s="83">
        <v>0</v>
      </c>
      <c r="E72" s="83">
        <v>0</v>
      </c>
      <c r="F72" s="83">
        <v>0</v>
      </c>
      <c r="G72" s="83">
        <v>0</v>
      </c>
      <c r="H72" s="83">
        <v>0</v>
      </c>
      <c r="I72" s="83">
        <v>0</v>
      </c>
      <c r="J72" s="83">
        <v>0</v>
      </c>
      <c r="K72" s="83">
        <v>0</v>
      </c>
      <c r="L72" s="83">
        <v>0</v>
      </c>
      <c r="M72" s="83">
        <v>0</v>
      </c>
      <c r="N72" s="83">
        <v>306.43</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140.31</v>
      </c>
      <c r="D73" s="83">
        <v>0</v>
      </c>
      <c r="E73" s="83">
        <v>0</v>
      </c>
      <c r="F73" s="83">
        <v>0</v>
      </c>
      <c r="G73" s="83">
        <v>0</v>
      </c>
      <c r="H73" s="83">
        <v>0</v>
      </c>
      <c r="I73" s="83">
        <v>0</v>
      </c>
      <c r="J73" s="83">
        <v>0</v>
      </c>
      <c r="K73" s="83">
        <v>0</v>
      </c>
      <c r="L73" s="83">
        <v>0</v>
      </c>
      <c r="M73" s="83">
        <v>0</v>
      </c>
      <c r="N73" s="83">
        <v>140.31</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270.64999999999998</v>
      </c>
      <c r="D74" s="83">
        <v>0</v>
      </c>
      <c r="E74" s="83">
        <v>0</v>
      </c>
      <c r="F74" s="83">
        <v>0</v>
      </c>
      <c r="G74" s="83">
        <v>0</v>
      </c>
      <c r="H74" s="83">
        <v>0</v>
      </c>
      <c r="I74" s="83">
        <v>0</v>
      </c>
      <c r="J74" s="83">
        <v>0</v>
      </c>
      <c r="K74" s="83">
        <v>0</v>
      </c>
      <c r="L74" s="83">
        <v>0</v>
      </c>
      <c r="M74" s="83">
        <v>0</v>
      </c>
      <c r="N74" s="83">
        <v>270.64999999999998</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226.72</v>
      </c>
      <c r="D75" s="83">
        <v>0</v>
      </c>
      <c r="E75" s="83">
        <v>0</v>
      </c>
      <c r="F75" s="83">
        <v>0</v>
      </c>
      <c r="G75" s="83">
        <v>0</v>
      </c>
      <c r="H75" s="83">
        <v>0</v>
      </c>
      <c r="I75" s="83">
        <v>0</v>
      </c>
      <c r="J75" s="83">
        <v>0</v>
      </c>
      <c r="K75" s="83">
        <v>0</v>
      </c>
      <c r="L75" s="83">
        <v>0</v>
      </c>
      <c r="M75" s="83">
        <v>0</v>
      </c>
      <c r="N75" s="83">
        <v>226.72</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6.32</v>
      </c>
      <c r="D76" s="83">
        <v>0.77</v>
      </c>
      <c r="E76" s="83">
        <v>0.04</v>
      </c>
      <c r="F76" s="83">
        <v>0</v>
      </c>
      <c r="G76" s="83">
        <v>4.07</v>
      </c>
      <c r="H76" s="83">
        <v>1.07</v>
      </c>
      <c r="I76" s="83">
        <v>0</v>
      </c>
      <c r="J76" s="83">
        <v>1.07</v>
      </c>
      <c r="K76" s="83">
        <v>0</v>
      </c>
      <c r="L76" s="83">
        <v>0</v>
      </c>
      <c r="M76" s="83">
        <v>0.38</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1.71</v>
      </c>
      <c r="D77" s="83">
        <v>0</v>
      </c>
      <c r="E77" s="83">
        <v>0</v>
      </c>
      <c r="F77" s="83">
        <v>0</v>
      </c>
      <c r="G77" s="83">
        <v>0</v>
      </c>
      <c r="H77" s="83">
        <v>1.71</v>
      </c>
      <c r="I77" s="83">
        <v>0</v>
      </c>
      <c r="J77" s="83">
        <v>1.71</v>
      </c>
      <c r="K77" s="83">
        <v>0</v>
      </c>
      <c r="L77" s="83">
        <v>0</v>
      </c>
      <c r="M77" s="83">
        <v>0</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50.52</v>
      </c>
      <c r="D78" s="83">
        <v>0.83</v>
      </c>
      <c r="E78" s="83">
        <v>23.25</v>
      </c>
      <c r="F78" s="83">
        <v>1.1299999999999999</v>
      </c>
      <c r="G78" s="83">
        <v>0.9</v>
      </c>
      <c r="H78" s="83">
        <v>0</v>
      </c>
      <c r="I78" s="83">
        <v>0</v>
      </c>
      <c r="J78" s="83">
        <v>0</v>
      </c>
      <c r="K78" s="83">
        <v>0</v>
      </c>
      <c r="L78" s="83">
        <v>7.41</v>
      </c>
      <c r="M78" s="83">
        <v>17</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252.09</v>
      </c>
      <c r="D79" s="83">
        <v>45.26</v>
      </c>
      <c r="E79" s="83">
        <v>17.510000000000002</v>
      </c>
      <c r="F79" s="83">
        <v>4.54</v>
      </c>
      <c r="G79" s="83">
        <v>9.17</v>
      </c>
      <c r="H79" s="83">
        <v>6.39</v>
      </c>
      <c r="I79" s="83">
        <v>0</v>
      </c>
      <c r="J79" s="83">
        <v>6.39</v>
      </c>
      <c r="K79" s="83">
        <v>12.71</v>
      </c>
      <c r="L79" s="83">
        <v>16.05</v>
      </c>
      <c r="M79" s="83">
        <v>56.32</v>
      </c>
      <c r="N79" s="83">
        <v>84.14</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3.33</v>
      </c>
      <c r="D80" s="83">
        <v>0.84</v>
      </c>
      <c r="E80" s="83">
        <v>0.21</v>
      </c>
      <c r="F80" s="83">
        <v>1.61</v>
      </c>
      <c r="G80" s="83">
        <v>0.12</v>
      </c>
      <c r="H80" s="83">
        <v>0</v>
      </c>
      <c r="I80" s="83">
        <v>0</v>
      </c>
      <c r="J80" s="83">
        <v>0</v>
      </c>
      <c r="K80" s="83">
        <v>0.47</v>
      </c>
      <c r="L80" s="83">
        <v>0</v>
      </c>
      <c r="M80" s="83">
        <v>0.08</v>
      </c>
      <c r="N80" s="83">
        <v>0</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1647.42</v>
      </c>
      <c r="D81" s="87">
        <v>46.01</v>
      </c>
      <c r="E81" s="87">
        <v>40.590000000000003</v>
      </c>
      <c r="F81" s="87">
        <v>4.0599999999999996</v>
      </c>
      <c r="G81" s="87">
        <v>14.02</v>
      </c>
      <c r="H81" s="87">
        <v>9.17</v>
      </c>
      <c r="I81" s="87">
        <v>0</v>
      </c>
      <c r="J81" s="87">
        <v>9.17</v>
      </c>
      <c r="K81" s="87">
        <v>12.24</v>
      </c>
      <c r="L81" s="87">
        <v>23.46</v>
      </c>
      <c r="M81" s="87">
        <v>73.62</v>
      </c>
      <c r="N81" s="87">
        <v>1424.25</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439.89</v>
      </c>
      <c r="D82" s="83">
        <v>0</v>
      </c>
      <c r="E82" s="83">
        <v>4.26</v>
      </c>
      <c r="F82" s="83">
        <v>100.23</v>
      </c>
      <c r="G82" s="83">
        <v>0.18</v>
      </c>
      <c r="H82" s="83">
        <v>3.19</v>
      </c>
      <c r="I82" s="83">
        <v>0</v>
      </c>
      <c r="J82" s="83">
        <v>3.19</v>
      </c>
      <c r="K82" s="83">
        <v>19.18</v>
      </c>
      <c r="L82" s="83">
        <v>83.06</v>
      </c>
      <c r="M82" s="83">
        <v>167.56</v>
      </c>
      <c r="N82" s="83">
        <v>62.23</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49.65</v>
      </c>
      <c r="D84" s="83">
        <v>24.57</v>
      </c>
      <c r="E84" s="83">
        <v>0.02</v>
      </c>
      <c r="F84" s="83">
        <v>2.65</v>
      </c>
      <c r="G84" s="83">
        <v>6.84</v>
      </c>
      <c r="H84" s="83">
        <v>0</v>
      </c>
      <c r="I84" s="83">
        <v>0</v>
      </c>
      <c r="J84" s="83">
        <v>0</v>
      </c>
      <c r="K84" s="83">
        <v>0</v>
      </c>
      <c r="L84" s="83">
        <v>15.34</v>
      </c>
      <c r="M84" s="83">
        <v>0.24</v>
      </c>
      <c r="N84" s="83">
        <v>0</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1.64</v>
      </c>
      <c r="D85" s="83">
        <v>0</v>
      </c>
      <c r="E85" s="83">
        <v>0</v>
      </c>
      <c r="F85" s="83">
        <v>0</v>
      </c>
      <c r="G85" s="83">
        <v>0</v>
      </c>
      <c r="H85" s="83">
        <v>0</v>
      </c>
      <c r="I85" s="83">
        <v>0</v>
      </c>
      <c r="J85" s="83">
        <v>0</v>
      </c>
      <c r="K85" s="83">
        <v>0</v>
      </c>
      <c r="L85" s="83">
        <v>1.64</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487.91</v>
      </c>
      <c r="D86" s="87">
        <v>24.57</v>
      </c>
      <c r="E86" s="87">
        <v>4.28</v>
      </c>
      <c r="F86" s="87">
        <v>102.88</v>
      </c>
      <c r="G86" s="87">
        <v>7.02</v>
      </c>
      <c r="H86" s="87">
        <v>3.19</v>
      </c>
      <c r="I86" s="87">
        <v>0</v>
      </c>
      <c r="J86" s="87">
        <v>3.19</v>
      </c>
      <c r="K86" s="87">
        <v>19.18</v>
      </c>
      <c r="L86" s="87">
        <v>96.76</v>
      </c>
      <c r="M86" s="87">
        <v>167.8</v>
      </c>
      <c r="N86" s="87">
        <v>62.23</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2135.33</v>
      </c>
      <c r="D87" s="87">
        <v>70.58</v>
      </c>
      <c r="E87" s="87">
        <v>44.87</v>
      </c>
      <c r="F87" s="87">
        <v>106.94</v>
      </c>
      <c r="G87" s="87">
        <v>21.05</v>
      </c>
      <c r="H87" s="87">
        <v>12.36</v>
      </c>
      <c r="I87" s="87">
        <v>0</v>
      </c>
      <c r="J87" s="87">
        <v>12.36</v>
      </c>
      <c r="K87" s="87">
        <v>31.42</v>
      </c>
      <c r="L87" s="87">
        <v>120.22</v>
      </c>
      <c r="M87" s="87">
        <v>241.41</v>
      </c>
      <c r="N87" s="87">
        <v>1486.48</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78.52</v>
      </c>
      <c r="D88" s="87">
        <v>-243.21</v>
      </c>
      <c r="E88" s="87">
        <v>-157.1</v>
      </c>
      <c r="F88" s="87">
        <v>-111.24</v>
      </c>
      <c r="G88" s="87">
        <v>-78.989999999999995</v>
      </c>
      <c r="H88" s="87">
        <v>-126.48</v>
      </c>
      <c r="I88" s="87">
        <v>-4.1399999999999997</v>
      </c>
      <c r="J88" s="87">
        <v>-122.35</v>
      </c>
      <c r="K88" s="87">
        <v>-46.4</v>
      </c>
      <c r="L88" s="87">
        <v>-91.94</v>
      </c>
      <c r="M88" s="87">
        <v>-92.32</v>
      </c>
      <c r="N88" s="87">
        <v>1026.19</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114.54</v>
      </c>
      <c r="D89" s="90">
        <v>-257.61</v>
      </c>
      <c r="E89" s="90">
        <v>-159.69</v>
      </c>
      <c r="F89" s="90">
        <v>-66.37</v>
      </c>
      <c r="G89" s="90">
        <v>-75.709999999999994</v>
      </c>
      <c r="H89" s="90">
        <v>-126.48</v>
      </c>
      <c r="I89" s="90">
        <v>-4.1399999999999997</v>
      </c>
      <c r="J89" s="90">
        <v>-122.35</v>
      </c>
      <c r="K89" s="90">
        <v>-29.3</v>
      </c>
      <c r="L89" s="90">
        <v>-47.78</v>
      </c>
      <c r="M89" s="90">
        <v>-86.46</v>
      </c>
      <c r="N89" s="90">
        <v>963.96</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42.91</v>
      </c>
      <c r="D90" s="83">
        <v>0</v>
      </c>
      <c r="E90" s="83">
        <v>0</v>
      </c>
      <c r="F90" s="83">
        <v>0</v>
      </c>
      <c r="G90" s="83">
        <v>0</v>
      </c>
      <c r="H90" s="83">
        <v>0</v>
      </c>
      <c r="I90" s="83">
        <v>0</v>
      </c>
      <c r="J90" s="83">
        <v>0</v>
      </c>
      <c r="K90" s="83">
        <v>0</v>
      </c>
      <c r="L90" s="83">
        <v>0</v>
      </c>
      <c r="M90" s="83">
        <v>0</v>
      </c>
      <c r="N90" s="83">
        <v>42.91</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117.89</v>
      </c>
      <c r="D91" s="83">
        <v>0</v>
      </c>
      <c r="E91" s="83">
        <v>0</v>
      </c>
      <c r="F91" s="83">
        <v>0</v>
      </c>
      <c r="G91" s="83">
        <v>0</v>
      </c>
      <c r="H91" s="83">
        <v>0</v>
      </c>
      <c r="I91" s="83">
        <v>0</v>
      </c>
      <c r="J91" s="83">
        <v>0</v>
      </c>
      <c r="K91" s="83">
        <v>0</v>
      </c>
      <c r="L91" s="83">
        <v>0</v>
      </c>
      <c r="M91" s="83">
        <v>0</v>
      </c>
      <c r="N91" s="83">
        <v>117.89</v>
      </c>
    </row>
  </sheetData>
  <mergeCells count="27">
    <mergeCell ref="A1:B1"/>
    <mergeCell ref="C1:G1"/>
    <mergeCell ref="H1:N1"/>
    <mergeCell ref="C2:G3"/>
    <mergeCell ref="H2:N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924</v>
      </c>
      <c r="B1" s="228"/>
      <c r="C1" s="219" t="str">
        <f>"Auszahlungen und Einzahlungen der kreisfreien und großen
kreisangehörigen Städte "&amp;Deckblatt!A7&amp;" nach Produktbereichen"</f>
        <v>Auszahlungen und Einzahlungen der kreisfreien und großen
kreisangehörigen Städte 2020 nach Produktbereichen</v>
      </c>
      <c r="D1" s="219"/>
      <c r="E1" s="219"/>
      <c r="F1" s="219"/>
      <c r="G1" s="220"/>
      <c r="H1" s="224" t="str">
        <f>"Auszahlungen und Einzahlungen der kreisfreien und großen
kreisangehörigen Städte "&amp;Deckblatt!A7&amp;" nach Produktbereichen"</f>
        <v>Auszahlungen und Einzahlungen der kreisfreien und großen
kreisangehörigen Städte 2020 nach Produktbereichen</v>
      </c>
      <c r="I1" s="219"/>
      <c r="J1" s="219"/>
      <c r="K1" s="219"/>
      <c r="L1" s="219"/>
      <c r="M1" s="219"/>
      <c r="N1" s="220"/>
    </row>
    <row r="2" spans="1:14" s="76" customFormat="1" ht="15" customHeight="1">
      <c r="A2" s="227" t="s">
        <v>930</v>
      </c>
      <c r="B2" s="228"/>
      <c r="C2" s="219" t="s">
        <v>121</v>
      </c>
      <c r="D2" s="219"/>
      <c r="E2" s="219"/>
      <c r="F2" s="219"/>
      <c r="G2" s="220"/>
      <c r="H2" s="224" t="s">
        <v>121</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34230</v>
      </c>
      <c r="D19" s="82">
        <v>17237</v>
      </c>
      <c r="E19" s="82">
        <v>7480</v>
      </c>
      <c r="F19" s="82">
        <v>498</v>
      </c>
      <c r="G19" s="82">
        <v>2635</v>
      </c>
      <c r="H19" s="82">
        <v>478</v>
      </c>
      <c r="I19" s="82">
        <v>450</v>
      </c>
      <c r="J19" s="82">
        <v>28</v>
      </c>
      <c r="K19" s="82">
        <v>125</v>
      </c>
      <c r="L19" s="82">
        <v>3126</v>
      </c>
      <c r="M19" s="82">
        <v>2651</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12863</v>
      </c>
      <c r="D20" s="82">
        <v>2876</v>
      </c>
      <c r="E20" s="82">
        <v>857</v>
      </c>
      <c r="F20" s="82">
        <v>2152</v>
      </c>
      <c r="G20" s="82">
        <v>916</v>
      </c>
      <c r="H20" s="82">
        <v>193</v>
      </c>
      <c r="I20" s="82">
        <v>67</v>
      </c>
      <c r="J20" s="82">
        <v>127</v>
      </c>
      <c r="K20" s="82">
        <v>635</v>
      </c>
      <c r="L20" s="82">
        <v>4337</v>
      </c>
      <c r="M20" s="82">
        <v>896</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0</v>
      </c>
      <c r="D21" s="82">
        <v>0</v>
      </c>
      <c r="E21" s="82">
        <v>0</v>
      </c>
      <c r="F21" s="82">
        <v>0</v>
      </c>
      <c r="G21" s="82">
        <v>0</v>
      </c>
      <c r="H21" s="82">
        <v>0</v>
      </c>
      <c r="I21" s="82">
        <v>0</v>
      </c>
      <c r="J21" s="82">
        <v>0</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126</v>
      </c>
      <c r="D22" s="82">
        <v>0</v>
      </c>
      <c r="E22" s="82">
        <v>0</v>
      </c>
      <c r="F22" s="82">
        <v>2</v>
      </c>
      <c r="G22" s="82">
        <v>0</v>
      </c>
      <c r="H22" s="82">
        <v>0</v>
      </c>
      <c r="I22" s="82">
        <v>0</v>
      </c>
      <c r="J22" s="82">
        <v>0</v>
      </c>
      <c r="K22" s="82">
        <v>0</v>
      </c>
      <c r="L22" s="82">
        <v>4</v>
      </c>
      <c r="M22" s="82">
        <v>0</v>
      </c>
      <c r="N22" s="82">
        <v>120</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58769</v>
      </c>
      <c r="D23" s="82">
        <v>1122</v>
      </c>
      <c r="E23" s="82">
        <v>655</v>
      </c>
      <c r="F23" s="82">
        <v>1311</v>
      </c>
      <c r="G23" s="82">
        <v>14806</v>
      </c>
      <c r="H23" s="82">
        <v>8447</v>
      </c>
      <c r="I23" s="82">
        <v>127</v>
      </c>
      <c r="J23" s="82">
        <v>8320</v>
      </c>
      <c r="K23" s="82">
        <v>441</v>
      </c>
      <c r="L23" s="82">
        <v>1561</v>
      </c>
      <c r="M23" s="82">
        <v>1195</v>
      </c>
      <c r="N23" s="82">
        <v>29231</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3159</v>
      </c>
      <c r="D24" s="82">
        <v>1</v>
      </c>
      <c r="E24" s="82">
        <v>25</v>
      </c>
      <c r="F24" s="82">
        <v>2288</v>
      </c>
      <c r="G24" s="82">
        <v>0</v>
      </c>
      <c r="H24" s="82">
        <v>0</v>
      </c>
      <c r="I24" s="82">
        <v>0</v>
      </c>
      <c r="J24" s="82">
        <v>0</v>
      </c>
      <c r="K24" s="82">
        <v>0</v>
      </c>
      <c r="L24" s="82">
        <v>845</v>
      </c>
      <c r="M24" s="82">
        <v>0</v>
      </c>
      <c r="N24" s="82">
        <v>0</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102829</v>
      </c>
      <c r="D25" s="86">
        <v>21235</v>
      </c>
      <c r="E25" s="86">
        <v>8966</v>
      </c>
      <c r="F25" s="86">
        <v>1675</v>
      </c>
      <c r="G25" s="86">
        <v>18358</v>
      </c>
      <c r="H25" s="86">
        <v>9118</v>
      </c>
      <c r="I25" s="86">
        <v>644</v>
      </c>
      <c r="J25" s="86">
        <v>8474</v>
      </c>
      <c r="K25" s="86">
        <v>1201</v>
      </c>
      <c r="L25" s="86">
        <v>8184</v>
      </c>
      <c r="M25" s="86">
        <v>4742</v>
      </c>
      <c r="N25" s="86">
        <v>29351</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19872</v>
      </c>
      <c r="D26" s="82">
        <v>771</v>
      </c>
      <c r="E26" s="82">
        <v>80</v>
      </c>
      <c r="F26" s="82">
        <v>1835</v>
      </c>
      <c r="G26" s="82">
        <v>200</v>
      </c>
      <c r="H26" s="82">
        <v>0</v>
      </c>
      <c r="I26" s="82">
        <v>0</v>
      </c>
      <c r="J26" s="82">
        <v>0</v>
      </c>
      <c r="K26" s="82">
        <v>18</v>
      </c>
      <c r="L26" s="82">
        <v>5131</v>
      </c>
      <c r="M26" s="82">
        <v>11838</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12370</v>
      </c>
      <c r="D27" s="82">
        <v>129</v>
      </c>
      <c r="E27" s="82">
        <v>0</v>
      </c>
      <c r="F27" s="82">
        <v>1707</v>
      </c>
      <c r="G27" s="82">
        <v>182</v>
      </c>
      <c r="H27" s="82">
        <v>0</v>
      </c>
      <c r="I27" s="82">
        <v>0</v>
      </c>
      <c r="J27" s="82">
        <v>0</v>
      </c>
      <c r="K27" s="82">
        <v>15</v>
      </c>
      <c r="L27" s="82">
        <v>1233</v>
      </c>
      <c r="M27" s="82">
        <v>9104</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25</v>
      </c>
      <c r="D29" s="82">
        <v>0</v>
      </c>
      <c r="E29" s="82">
        <v>0</v>
      </c>
      <c r="F29" s="82">
        <v>0</v>
      </c>
      <c r="G29" s="82">
        <v>0</v>
      </c>
      <c r="H29" s="82">
        <v>0</v>
      </c>
      <c r="I29" s="82">
        <v>0</v>
      </c>
      <c r="J29" s="82">
        <v>0</v>
      </c>
      <c r="K29" s="82">
        <v>19</v>
      </c>
      <c r="L29" s="82">
        <v>0</v>
      </c>
      <c r="M29" s="82">
        <v>7</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19898</v>
      </c>
      <c r="D31" s="86">
        <v>771</v>
      </c>
      <c r="E31" s="86">
        <v>80</v>
      </c>
      <c r="F31" s="86">
        <v>1835</v>
      </c>
      <c r="G31" s="86">
        <v>200</v>
      </c>
      <c r="H31" s="86">
        <v>0</v>
      </c>
      <c r="I31" s="86">
        <v>0</v>
      </c>
      <c r="J31" s="86">
        <v>0</v>
      </c>
      <c r="K31" s="86">
        <v>36</v>
      </c>
      <c r="L31" s="86">
        <v>5131</v>
      </c>
      <c r="M31" s="86">
        <v>11844</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122727</v>
      </c>
      <c r="D32" s="86">
        <v>22006</v>
      </c>
      <c r="E32" s="86">
        <v>9046</v>
      </c>
      <c r="F32" s="86">
        <v>3510</v>
      </c>
      <c r="G32" s="86">
        <v>18558</v>
      </c>
      <c r="H32" s="86">
        <v>9119</v>
      </c>
      <c r="I32" s="86">
        <v>645</v>
      </c>
      <c r="J32" s="86">
        <v>8474</v>
      </c>
      <c r="K32" s="86">
        <v>1238</v>
      </c>
      <c r="L32" s="86">
        <v>13314</v>
      </c>
      <c r="M32" s="86">
        <v>16586</v>
      </c>
      <c r="N32" s="86">
        <v>29351</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56100</v>
      </c>
      <c r="D33" s="82">
        <v>0</v>
      </c>
      <c r="E33" s="82">
        <v>0</v>
      </c>
      <c r="F33" s="82">
        <v>0</v>
      </c>
      <c r="G33" s="82">
        <v>0</v>
      </c>
      <c r="H33" s="82">
        <v>0</v>
      </c>
      <c r="I33" s="82">
        <v>0</v>
      </c>
      <c r="J33" s="82">
        <v>0</v>
      </c>
      <c r="K33" s="82">
        <v>0</v>
      </c>
      <c r="L33" s="82">
        <v>0</v>
      </c>
      <c r="M33" s="82">
        <v>0</v>
      </c>
      <c r="N33" s="82">
        <v>56100</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18409</v>
      </c>
      <c r="D34" s="82">
        <v>0</v>
      </c>
      <c r="E34" s="82">
        <v>0</v>
      </c>
      <c r="F34" s="82">
        <v>0</v>
      </c>
      <c r="G34" s="82">
        <v>0</v>
      </c>
      <c r="H34" s="82">
        <v>0</v>
      </c>
      <c r="I34" s="82">
        <v>0</v>
      </c>
      <c r="J34" s="82">
        <v>0</v>
      </c>
      <c r="K34" s="82">
        <v>0</v>
      </c>
      <c r="L34" s="82">
        <v>0</v>
      </c>
      <c r="M34" s="82">
        <v>0</v>
      </c>
      <c r="N34" s="82">
        <v>18409</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25783</v>
      </c>
      <c r="D35" s="82">
        <v>0</v>
      </c>
      <c r="E35" s="82">
        <v>0</v>
      </c>
      <c r="F35" s="82">
        <v>0</v>
      </c>
      <c r="G35" s="82">
        <v>0</v>
      </c>
      <c r="H35" s="82">
        <v>0</v>
      </c>
      <c r="I35" s="82">
        <v>0</v>
      </c>
      <c r="J35" s="82">
        <v>0</v>
      </c>
      <c r="K35" s="82">
        <v>0</v>
      </c>
      <c r="L35" s="82">
        <v>0</v>
      </c>
      <c r="M35" s="82">
        <v>0</v>
      </c>
      <c r="N35" s="82">
        <v>25783</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5287</v>
      </c>
      <c r="D36" s="82">
        <v>0</v>
      </c>
      <c r="E36" s="82">
        <v>0</v>
      </c>
      <c r="F36" s="82">
        <v>0</v>
      </c>
      <c r="G36" s="82">
        <v>0</v>
      </c>
      <c r="H36" s="82">
        <v>0</v>
      </c>
      <c r="I36" s="82">
        <v>0</v>
      </c>
      <c r="J36" s="82">
        <v>0</v>
      </c>
      <c r="K36" s="82">
        <v>0</v>
      </c>
      <c r="L36" s="82">
        <v>0</v>
      </c>
      <c r="M36" s="82">
        <v>0</v>
      </c>
      <c r="N36" s="82">
        <v>5287</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29058</v>
      </c>
      <c r="D37" s="82">
        <v>0</v>
      </c>
      <c r="E37" s="82">
        <v>0</v>
      </c>
      <c r="F37" s="82">
        <v>0</v>
      </c>
      <c r="G37" s="82">
        <v>0</v>
      </c>
      <c r="H37" s="82">
        <v>0</v>
      </c>
      <c r="I37" s="82">
        <v>0</v>
      </c>
      <c r="J37" s="82">
        <v>0</v>
      </c>
      <c r="K37" s="82">
        <v>0</v>
      </c>
      <c r="L37" s="82">
        <v>0</v>
      </c>
      <c r="M37" s="82">
        <v>0</v>
      </c>
      <c r="N37" s="82">
        <v>29058</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8074</v>
      </c>
      <c r="D38" s="82">
        <v>0</v>
      </c>
      <c r="E38" s="82">
        <v>0</v>
      </c>
      <c r="F38" s="82">
        <v>0</v>
      </c>
      <c r="G38" s="82">
        <v>0</v>
      </c>
      <c r="H38" s="82">
        <v>0</v>
      </c>
      <c r="I38" s="82">
        <v>0</v>
      </c>
      <c r="J38" s="82">
        <v>0</v>
      </c>
      <c r="K38" s="82">
        <v>0</v>
      </c>
      <c r="L38" s="82">
        <v>0</v>
      </c>
      <c r="M38" s="82">
        <v>0</v>
      </c>
      <c r="N38" s="82">
        <v>8074</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10270</v>
      </c>
      <c r="D39" s="82">
        <v>129</v>
      </c>
      <c r="E39" s="82">
        <v>0</v>
      </c>
      <c r="F39" s="82">
        <v>0</v>
      </c>
      <c r="G39" s="82">
        <v>10122</v>
      </c>
      <c r="H39" s="82">
        <v>0</v>
      </c>
      <c r="I39" s="82">
        <v>0</v>
      </c>
      <c r="J39" s="82">
        <v>0</v>
      </c>
      <c r="K39" s="82">
        <v>0</v>
      </c>
      <c r="L39" s="82">
        <v>0</v>
      </c>
      <c r="M39" s="82">
        <v>19</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150</v>
      </c>
      <c r="D40" s="82">
        <v>5</v>
      </c>
      <c r="E40" s="82">
        <v>0</v>
      </c>
      <c r="F40" s="82">
        <v>0</v>
      </c>
      <c r="G40" s="82">
        <v>0</v>
      </c>
      <c r="H40" s="82">
        <v>0</v>
      </c>
      <c r="I40" s="82">
        <v>0</v>
      </c>
      <c r="J40" s="82">
        <v>0</v>
      </c>
      <c r="K40" s="82">
        <v>0</v>
      </c>
      <c r="L40" s="82">
        <v>0</v>
      </c>
      <c r="M40" s="82">
        <v>145</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4810</v>
      </c>
      <c r="D41" s="82">
        <v>16</v>
      </c>
      <c r="E41" s="82">
        <v>1017</v>
      </c>
      <c r="F41" s="82">
        <v>1</v>
      </c>
      <c r="G41" s="82">
        <v>368</v>
      </c>
      <c r="H41" s="82">
        <v>9</v>
      </c>
      <c r="I41" s="82">
        <v>0</v>
      </c>
      <c r="J41" s="82">
        <v>8</v>
      </c>
      <c r="K41" s="82">
        <v>64</v>
      </c>
      <c r="L41" s="82">
        <v>2004</v>
      </c>
      <c r="M41" s="82">
        <v>1332</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17074</v>
      </c>
      <c r="D42" s="82">
        <v>3595</v>
      </c>
      <c r="E42" s="82">
        <v>702</v>
      </c>
      <c r="F42" s="82">
        <v>2829</v>
      </c>
      <c r="G42" s="82">
        <v>86</v>
      </c>
      <c r="H42" s="82">
        <v>133</v>
      </c>
      <c r="I42" s="82">
        <v>0</v>
      </c>
      <c r="J42" s="82">
        <v>132</v>
      </c>
      <c r="K42" s="82">
        <v>158</v>
      </c>
      <c r="L42" s="82">
        <v>1160</v>
      </c>
      <c r="M42" s="82">
        <v>3709</v>
      </c>
      <c r="N42" s="82">
        <v>4702</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3159</v>
      </c>
      <c r="D43" s="82">
        <v>1</v>
      </c>
      <c r="E43" s="82">
        <v>25</v>
      </c>
      <c r="F43" s="82">
        <v>2288</v>
      </c>
      <c r="G43" s="82">
        <v>0</v>
      </c>
      <c r="H43" s="82">
        <v>0</v>
      </c>
      <c r="I43" s="82">
        <v>0</v>
      </c>
      <c r="J43" s="82">
        <v>0</v>
      </c>
      <c r="K43" s="82">
        <v>0</v>
      </c>
      <c r="L43" s="82">
        <v>845</v>
      </c>
      <c r="M43" s="82">
        <v>0</v>
      </c>
      <c r="N43" s="82">
        <v>0</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122378</v>
      </c>
      <c r="D44" s="86">
        <v>3745</v>
      </c>
      <c r="E44" s="86">
        <v>1693</v>
      </c>
      <c r="F44" s="86">
        <v>542</v>
      </c>
      <c r="G44" s="86">
        <v>10576</v>
      </c>
      <c r="H44" s="86">
        <v>141</v>
      </c>
      <c r="I44" s="86">
        <v>0</v>
      </c>
      <c r="J44" s="86">
        <v>141</v>
      </c>
      <c r="K44" s="86">
        <v>222</v>
      </c>
      <c r="L44" s="86">
        <v>2319</v>
      </c>
      <c r="M44" s="86">
        <v>5205</v>
      </c>
      <c r="N44" s="86">
        <v>97933</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9399</v>
      </c>
      <c r="D45" s="82">
        <v>0</v>
      </c>
      <c r="E45" s="82">
        <v>252</v>
      </c>
      <c r="F45" s="82">
        <v>22</v>
      </c>
      <c r="G45" s="82">
        <v>3</v>
      </c>
      <c r="H45" s="82">
        <v>0</v>
      </c>
      <c r="I45" s="82">
        <v>0</v>
      </c>
      <c r="J45" s="82">
        <v>0</v>
      </c>
      <c r="K45" s="82">
        <v>0</v>
      </c>
      <c r="L45" s="82">
        <v>0</v>
      </c>
      <c r="M45" s="82">
        <v>3685</v>
      </c>
      <c r="N45" s="82">
        <v>5438</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2022</v>
      </c>
      <c r="D47" s="82">
        <v>147</v>
      </c>
      <c r="E47" s="82">
        <v>0</v>
      </c>
      <c r="F47" s="82">
        <v>1410</v>
      </c>
      <c r="G47" s="82">
        <v>3</v>
      </c>
      <c r="H47" s="82">
        <v>0</v>
      </c>
      <c r="I47" s="82">
        <v>0</v>
      </c>
      <c r="J47" s="82">
        <v>0</v>
      </c>
      <c r="K47" s="82">
        <v>0</v>
      </c>
      <c r="L47" s="82">
        <v>456</v>
      </c>
      <c r="M47" s="82">
        <v>7</v>
      </c>
      <c r="N47" s="82">
        <v>0</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11421</v>
      </c>
      <c r="D49" s="86">
        <v>147</v>
      </c>
      <c r="E49" s="86">
        <v>252</v>
      </c>
      <c r="F49" s="86">
        <v>1432</v>
      </c>
      <c r="G49" s="86">
        <v>6</v>
      </c>
      <c r="H49" s="86">
        <v>0</v>
      </c>
      <c r="I49" s="86">
        <v>0</v>
      </c>
      <c r="J49" s="86">
        <v>0</v>
      </c>
      <c r="K49" s="86">
        <v>0</v>
      </c>
      <c r="L49" s="86">
        <v>456</v>
      </c>
      <c r="M49" s="86">
        <v>3691</v>
      </c>
      <c r="N49" s="86">
        <v>5438</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133799</v>
      </c>
      <c r="D50" s="86">
        <v>3892</v>
      </c>
      <c r="E50" s="86">
        <v>1946</v>
      </c>
      <c r="F50" s="86">
        <v>1974</v>
      </c>
      <c r="G50" s="86">
        <v>10582</v>
      </c>
      <c r="H50" s="86">
        <v>141</v>
      </c>
      <c r="I50" s="86">
        <v>0</v>
      </c>
      <c r="J50" s="86">
        <v>141</v>
      </c>
      <c r="K50" s="86">
        <v>222</v>
      </c>
      <c r="L50" s="86">
        <v>2775</v>
      </c>
      <c r="M50" s="86">
        <v>8896</v>
      </c>
      <c r="N50" s="86">
        <v>103371</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11072</v>
      </c>
      <c r="D51" s="86">
        <v>-18114</v>
      </c>
      <c r="E51" s="86">
        <v>-7100</v>
      </c>
      <c r="F51" s="86">
        <v>-1536</v>
      </c>
      <c r="G51" s="86">
        <v>-7975</v>
      </c>
      <c r="H51" s="86">
        <v>-8978</v>
      </c>
      <c r="I51" s="86">
        <v>-644</v>
      </c>
      <c r="J51" s="86">
        <v>-8333</v>
      </c>
      <c r="K51" s="86">
        <v>-1016</v>
      </c>
      <c r="L51" s="86">
        <v>-10539</v>
      </c>
      <c r="M51" s="86">
        <v>-7690</v>
      </c>
      <c r="N51" s="86">
        <v>74020</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19548</v>
      </c>
      <c r="D52" s="89">
        <v>-17490</v>
      </c>
      <c r="E52" s="89">
        <v>-7273</v>
      </c>
      <c r="F52" s="89">
        <v>-1133</v>
      </c>
      <c r="G52" s="89">
        <v>-7781</v>
      </c>
      <c r="H52" s="89">
        <v>-8977</v>
      </c>
      <c r="I52" s="89">
        <v>-644</v>
      </c>
      <c r="J52" s="89">
        <v>-8333</v>
      </c>
      <c r="K52" s="89">
        <v>-979</v>
      </c>
      <c r="L52" s="89">
        <v>-5864</v>
      </c>
      <c r="M52" s="89">
        <v>463</v>
      </c>
      <c r="N52" s="89">
        <v>68582</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0</v>
      </c>
      <c r="D53" s="82">
        <v>0</v>
      </c>
      <c r="E53" s="82">
        <v>0</v>
      </c>
      <c r="F53" s="82">
        <v>0</v>
      </c>
      <c r="G53" s="82">
        <v>0</v>
      </c>
      <c r="H53" s="82">
        <v>0</v>
      </c>
      <c r="I53" s="82">
        <v>0</v>
      </c>
      <c r="J53" s="82">
        <v>0</v>
      </c>
      <c r="K53" s="82">
        <v>0</v>
      </c>
      <c r="L53" s="82">
        <v>0</v>
      </c>
      <c r="M53" s="82">
        <v>0</v>
      </c>
      <c r="N53" s="82">
        <v>0</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2494</v>
      </c>
      <c r="D54" s="82">
        <v>0</v>
      </c>
      <c r="E54" s="82">
        <v>0</v>
      </c>
      <c r="F54" s="82">
        <v>127</v>
      </c>
      <c r="G54" s="82">
        <v>4</v>
      </c>
      <c r="H54" s="82">
        <v>0</v>
      </c>
      <c r="I54" s="82">
        <v>0</v>
      </c>
      <c r="J54" s="82">
        <v>0</v>
      </c>
      <c r="K54" s="82">
        <v>0</v>
      </c>
      <c r="L54" s="82">
        <v>187</v>
      </c>
      <c r="M54" s="82">
        <v>0</v>
      </c>
      <c r="N54" s="82">
        <v>2175</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580.26</v>
      </c>
      <c r="D56" s="83">
        <v>292.2</v>
      </c>
      <c r="E56" s="83">
        <v>126.8</v>
      </c>
      <c r="F56" s="83">
        <v>8.44</v>
      </c>
      <c r="G56" s="83">
        <v>44.67</v>
      </c>
      <c r="H56" s="83">
        <v>8.1</v>
      </c>
      <c r="I56" s="83">
        <v>7.64</v>
      </c>
      <c r="J56" s="83">
        <v>0.47</v>
      </c>
      <c r="K56" s="83">
        <v>2.12</v>
      </c>
      <c r="L56" s="83">
        <v>52.99</v>
      </c>
      <c r="M56" s="83">
        <v>44.93</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218.04</v>
      </c>
      <c r="D57" s="83">
        <v>48.76</v>
      </c>
      <c r="E57" s="83">
        <v>14.52</v>
      </c>
      <c r="F57" s="83">
        <v>36.47</v>
      </c>
      <c r="G57" s="83">
        <v>15.53</v>
      </c>
      <c r="H57" s="83">
        <v>3.28</v>
      </c>
      <c r="I57" s="83">
        <v>1.1299999999999999</v>
      </c>
      <c r="J57" s="83">
        <v>2.15</v>
      </c>
      <c r="K57" s="83">
        <v>10.77</v>
      </c>
      <c r="L57" s="83">
        <v>73.52</v>
      </c>
      <c r="M57" s="83">
        <v>15.19</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0</v>
      </c>
      <c r="D58" s="83">
        <v>0</v>
      </c>
      <c r="E58" s="83">
        <v>0</v>
      </c>
      <c r="F58" s="83">
        <v>0</v>
      </c>
      <c r="G58" s="83">
        <v>0</v>
      </c>
      <c r="H58" s="83">
        <v>0</v>
      </c>
      <c r="I58" s="83">
        <v>0</v>
      </c>
      <c r="J58" s="83">
        <v>0</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2.13</v>
      </c>
      <c r="D59" s="83">
        <v>0</v>
      </c>
      <c r="E59" s="83">
        <v>0</v>
      </c>
      <c r="F59" s="83">
        <v>0.03</v>
      </c>
      <c r="G59" s="83">
        <v>0</v>
      </c>
      <c r="H59" s="83">
        <v>0</v>
      </c>
      <c r="I59" s="83">
        <v>0</v>
      </c>
      <c r="J59" s="83">
        <v>0</v>
      </c>
      <c r="K59" s="83">
        <v>0</v>
      </c>
      <c r="L59" s="83">
        <v>7.0000000000000007E-2</v>
      </c>
      <c r="M59" s="83">
        <v>0</v>
      </c>
      <c r="N59" s="83">
        <v>2.0299999999999998</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996.24</v>
      </c>
      <c r="D60" s="83">
        <v>19.03</v>
      </c>
      <c r="E60" s="83">
        <v>11.1</v>
      </c>
      <c r="F60" s="83">
        <v>22.23</v>
      </c>
      <c r="G60" s="83">
        <v>250.99</v>
      </c>
      <c r="H60" s="83">
        <v>143.19</v>
      </c>
      <c r="I60" s="83">
        <v>2.16</v>
      </c>
      <c r="J60" s="83">
        <v>141.03</v>
      </c>
      <c r="K60" s="83">
        <v>7.48</v>
      </c>
      <c r="L60" s="83">
        <v>26.46</v>
      </c>
      <c r="M60" s="83">
        <v>20.260000000000002</v>
      </c>
      <c r="N60" s="83">
        <v>495.52</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53.54</v>
      </c>
      <c r="D61" s="83">
        <v>0.01</v>
      </c>
      <c r="E61" s="83">
        <v>0.43</v>
      </c>
      <c r="F61" s="83">
        <v>38.78</v>
      </c>
      <c r="G61" s="83">
        <v>0</v>
      </c>
      <c r="H61" s="83">
        <v>0</v>
      </c>
      <c r="I61" s="83">
        <v>0</v>
      </c>
      <c r="J61" s="83">
        <v>0</v>
      </c>
      <c r="K61" s="83">
        <v>0</v>
      </c>
      <c r="L61" s="83">
        <v>14.32</v>
      </c>
      <c r="M61" s="83">
        <v>0</v>
      </c>
      <c r="N61" s="83">
        <v>0</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1743.13</v>
      </c>
      <c r="D62" s="87">
        <v>359.97</v>
      </c>
      <c r="E62" s="87">
        <v>151.99</v>
      </c>
      <c r="F62" s="87">
        <v>28.39</v>
      </c>
      <c r="G62" s="87">
        <v>311.19</v>
      </c>
      <c r="H62" s="87">
        <v>154.57</v>
      </c>
      <c r="I62" s="87">
        <v>10.92</v>
      </c>
      <c r="J62" s="87">
        <v>143.65</v>
      </c>
      <c r="K62" s="87">
        <v>20.36</v>
      </c>
      <c r="L62" s="87">
        <v>138.72999999999999</v>
      </c>
      <c r="M62" s="87">
        <v>80.38</v>
      </c>
      <c r="N62" s="87">
        <v>497.55</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336.87</v>
      </c>
      <c r="D63" s="83">
        <v>13.07</v>
      </c>
      <c r="E63" s="83">
        <v>1.35</v>
      </c>
      <c r="F63" s="83">
        <v>31.1</v>
      </c>
      <c r="G63" s="83">
        <v>3.39</v>
      </c>
      <c r="H63" s="83">
        <v>0.01</v>
      </c>
      <c r="I63" s="83">
        <v>0.01</v>
      </c>
      <c r="J63" s="83">
        <v>0</v>
      </c>
      <c r="K63" s="83">
        <v>0.3</v>
      </c>
      <c r="L63" s="83">
        <v>86.97</v>
      </c>
      <c r="M63" s="83">
        <v>200.67</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209.69</v>
      </c>
      <c r="D64" s="83">
        <v>2.19</v>
      </c>
      <c r="E64" s="83">
        <v>0</v>
      </c>
      <c r="F64" s="83">
        <v>28.94</v>
      </c>
      <c r="G64" s="83">
        <v>3.08</v>
      </c>
      <c r="H64" s="83">
        <v>0</v>
      </c>
      <c r="I64" s="83">
        <v>0</v>
      </c>
      <c r="J64" s="83">
        <v>0</v>
      </c>
      <c r="K64" s="83">
        <v>0.25</v>
      </c>
      <c r="L64" s="83">
        <v>20.91</v>
      </c>
      <c r="M64" s="83">
        <v>154.32</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0.43</v>
      </c>
      <c r="D66" s="83">
        <v>0</v>
      </c>
      <c r="E66" s="83">
        <v>0</v>
      </c>
      <c r="F66" s="83">
        <v>0</v>
      </c>
      <c r="G66" s="83">
        <v>0</v>
      </c>
      <c r="H66" s="83">
        <v>0</v>
      </c>
      <c r="I66" s="83">
        <v>0</v>
      </c>
      <c r="J66" s="83">
        <v>0</v>
      </c>
      <c r="K66" s="83">
        <v>0.32</v>
      </c>
      <c r="L66" s="83">
        <v>0</v>
      </c>
      <c r="M66" s="83">
        <v>0.11</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337.3</v>
      </c>
      <c r="D68" s="87">
        <v>13.07</v>
      </c>
      <c r="E68" s="87">
        <v>1.35</v>
      </c>
      <c r="F68" s="87">
        <v>31.1</v>
      </c>
      <c r="G68" s="87">
        <v>3.39</v>
      </c>
      <c r="H68" s="87">
        <v>0.01</v>
      </c>
      <c r="I68" s="87">
        <v>0.01</v>
      </c>
      <c r="J68" s="87">
        <v>0</v>
      </c>
      <c r="K68" s="87">
        <v>0.62</v>
      </c>
      <c r="L68" s="87">
        <v>86.97</v>
      </c>
      <c r="M68" s="87">
        <v>200.78</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2080.4299999999998</v>
      </c>
      <c r="D69" s="87">
        <v>373.04</v>
      </c>
      <c r="E69" s="87">
        <v>153.34</v>
      </c>
      <c r="F69" s="87">
        <v>59.49</v>
      </c>
      <c r="G69" s="87">
        <v>314.58</v>
      </c>
      <c r="H69" s="87">
        <v>154.58000000000001</v>
      </c>
      <c r="I69" s="87">
        <v>10.93</v>
      </c>
      <c r="J69" s="87">
        <v>143.65</v>
      </c>
      <c r="K69" s="87">
        <v>20.98</v>
      </c>
      <c r="L69" s="87">
        <v>225.7</v>
      </c>
      <c r="M69" s="87">
        <v>281.16000000000003</v>
      </c>
      <c r="N69" s="87">
        <v>497.55</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950.99</v>
      </c>
      <c r="D70" s="83">
        <v>0</v>
      </c>
      <c r="E70" s="83">
        <v>0</v>
      </c>
      <c r="F70" s="83">
        <v>0</v>
      </c>
      <c r="G70" s="83">
        <v>0</v>
      </c>
      <c r="H70" s="83">
        <v>0</v>
      </c>
      <c r="I70" s="83">
        <v>0</v>
      </c>
      <c r="J70" s="83">
        <v>0</v>
      </c>
      <c r="K70" s="83">
        <v>0</v>
      </c>
      <c r="L70" s="83">
        <v>0</v>
      </c>
      <c r="M70" s="83">
        <v>0</v>
      </c>
      <c r="N70" s="83">
        <v>950.99</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312.06</v>
      </c>
      <c r="D71" s="83">
        <v>0</v>
      </c>
      <c r="E71" s="83">
        <v>0</v>
      </c>
      <c r="F71" s="83">
        <v>0</v>
      </c>
      <c r="G71" s="83">
        <v>0</v>
      </c>
      <c r="H71" s="83">
        <v>0</v>
      </c>
      <c r="I71" s="83">
        <v>0</v>
      </c>
      <c r="J71" s="83">
        <v>0</v>
      </c>
      <c r="K71" s="83">
        <v>0</v>
      </c>
      <c r="L71" s="83">
        <v>0</v>
      </c>
      <c r="M71" s="83">
        <v>0</v>
      </c>
      <c r="N71" s="83">
        <v>312.06</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437.07</v>
      </c>
      <c r="D72" s="83">
        <v>0</v>
      </c>
      <c r="E72" s="83">
        <v>0</v>
      </c>
      <c r="F72" s="83">
        <v>0</v>
      </c>
      <c r="G72" s="83">
        <v>0</v>
      </c>
      <c r="H72" s="83">
        <v>0</v>
      </c>
      <c r="I72" s="83">
        <v>0</v>
      </c>
      <c r="J72" s="83">
        <v>0</v>
      </c>
      <c r="K72" s="83">
        <v>0</v>
      </c>
      <c r="L72" s="83">
        <v>0</v>
      </c>
      <c r="M72" s="83">
        <v>0</v>
      </c>
      <c r="N72" s="83">
        <v>437.07</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89.63</v>
      </c>
      <c r="D73" s="83">
        <v>0</v>
      </c>
      <c r="E73" s="83">
        <v>0</v>
      </c>
      <c r="F73" s="83">
        <v>0</v>
      </c>
      <c r="G73" s="83">
        <v>0</v>
      </c>
      <c r="H73" s="83">
        <v>0</v>
      </c>
      <c r="I73" s="83">
        <v>0</v>
      </c>
      <c r="J73" s="83">
        <v>0</v>
      </c>
      <c r="K73" s="83">
        <v>0</v>
      </c>
      <c r="L73" s="83">
        <v>0</v>
      </c>
      <c r="M73" s="83">
        <v>0</v>
      </c>
      <c r="N73" s="83">
        <v>89.63</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492.58</v>
      </c>
      <c r="D74" s="83">
        <v>0</v>
      </c>
      <c r="E74" s="83">
        <v>0</v>
      </c>
      <c r="F74" s="83">
        <v>0</v>
      </c>
      <c r="G74" s="83">
        <v>0</v>
      </c>
      <c r="H74" s="83">
        <v>0</v>
      </c>
      <c r="I74" s="83">
        <v>0</v>
      </c>
      <c r="J74" s="83">
        <v>0</v>
      </c>
      <c r="K74" s="83">
        <v>0</v>
      </c>
      <c r="L74" s="83">
        <v>0</v>
      </c>
      <c r="M74" s="83">
        <v>0</v>
      </c>
      <c r="N74" s="83">
        <v>492.58</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136.87</v>
      </c>
      <c r="D75" s="83">
        <v>0</v>
      </c>
      <c r="E75" s="83">
        <v>0</v>
      </c>
      <c r="F75" s="83">
        <v>0</v>
      </c>
      <c r="G75" s="83">
        <v>0</v>
      </c>
      <c r="H75" s="83">
        <v>0</v>
      </c>
      <c r="I75" s="83">
        <v>0</v>
      </c>
      <c r="J75" s="83">
        <v>0</v>
      </c>
      <c r="K75" s="83">
        <v>0</v>
      </c>
      <c r="L75" s="83">
        <v>0</v>
      </c>
      <c r="M75" s="83">
        <v>0</v>
      </c>
      <c r="N75" s="83">
        <v>136.87</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174.1</v>
      </c>
      <c r="D76" s="83">
        <v>2.19</v>
      </c>
      <c r="E76" s="83">
        <v>0</v>
      </c>
      <c r="F76" s="83">
        <v>0</v>
      </c>
      <c r="G76" s="83">
        <v>171.58</v>
      </c>
      <c r="H76" s="83">
        <v>0</v>
      </c>
      <c r="I76" s="83">
        <v>0</v>
      </c>
      <c r="J76" s="83">
        <v>0</v>
      </c>
      <c r="K76" s="83">
        <v>0</v>
      </c>
      <c r="L76" s="83">
        <v>0</v>
      </c>
      <c r="M76" s="83">
        <v>0.32</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2.5499999999999998</v>
      </c>
      <c r="D77" s="83">
        <v>0.09</v>
      </c>
      <c r="E77" s="83">
        <v>0</v>
      </c>
      <c r="F77" s="83">
        <v>0</v>
      </c>
      <c r="G77" s="83">
        <v>0</v>
      </c>
      <c r="H77" s="83">
        <v>0</v>
      </c>
      <c r="I77" s="83">
        <v>0</v>
      </c>
      <c r="J77" s="83">
        <v>0</v>
      </c>
      <c r="K77" s="83">
        <v>0</v>
      </c>
      <c r="L77" s="83">
        <v>0</v>
      </c>
      <c r="M77" s="83">
        <v>2.46</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81.540000000000006</v>
      </c>
      <c r="D78" s="83">
        <v>0.27</v>
      </c>
      <c r="E78" s="83">
        <v>17.239999999999998</v>
      </c>
      <c r="F78" s="83">
        <v>0.02</v>
      </c>
      <c r="G78" s="83">
        <v>6.24</v>
      </c>
      <c r="H78" s="83">
        <v>0.15</v>
      </c>
      <c r="I78" s="83">
        <v>0</v>
      </c>
      <c r="J78" s="83">
        <v>0.14000000000000001</v>
      </c>
      <c r="K78" s="83">
        <v>1.0900000000000001</v>
      </c>
      <c r="L78" s="83">
        <v>33.97</v>
      </c>
      <c r="M78" s="83">
        <v>22.58</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289.43</v>
      </c>
      <c r="D79" s="83">
        <v>60.95</v>
      </c>
      <c r="E79" s="83">
        <v>11.9</v>
      </c>
      <c r="F79" s="83">
        <v>47.95</v>
      </c>
      <c r="G79" s="83">
        <v>1.46</v>
      </c>
      <c r="H79" s="83">
        <v>2.25</v>
      </c>
      <c r="I79" s="83">
        <v>0</v>
      </c>
      <c r="J79" s="83">
        <v>2.25</v>
      </c>
      <c r="K79" s="83">
        <v>2.68</v>
      </c>
      <c r="L79" s="83">
        <v>19.670000000000002</v>
      </c>
      <c r="M79" s="83">
        <v>62.87</v>
      </c>
      <c r="N79" s="83">
        <v>79.7</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53.54</v>
      </c>
      <c r="D80" s="83">
        <v>0.01</v>
      </c>
      <c r="E80" s="83">
        <v>0.43</v>
      </c>
      <c r="F80" s="83">
        <v>38.78</v>
      </c>
      <c r="G80" s="83">
        <v>0</v>
      </c>
      <c r="H80" s="83">
        <v>0</v>
      </c>
      <c r="I80" s="83">
        <v>0</v>
      </c>
      <c r="J80" s="83">
        <v>0</v>
      </c>
      <c r="K80" s="83">
        <v>0</v>
      </c>
      <c r="L80" s="83">
        <v>14.32</v>
      </c>
      <c r="M80" s="83">
        <v>0</v>
      </c>
      <c r="N80" s="83">
        <v>0</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2074.5100000000002</v>
      </c>
      <c r="D81" s="87">
        <v>63.48</v>
      </c>
      <c r="E81" s="87">
        <v>28.71</v>
      </c>
      <c r="F81" s="87">
        <v>9.19</v>
      </c>
      <c r="G81" s="87">
        <v>179.29</v>
      </c>
      <c r="H81" s="87">
        <v>2.39</v>
      </c>
      <c r="I81" s="87">
        <v>0.01</v>
      </c>
      <c r="J81" s="87">
        <v>2.39</v>
      </c>
      <c r="K81" s="87">
        <v>3.77</v>
      </c>
      <c r="L81" s="87">
        <v>39.32</v>
      </c>
      <c r="M81" s="87">
        <v>88.23</v>
      </c>
      <c r="N81" s="87">
        <v>1660.14</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159.34</v>
      </c>
      <c r="D82" s="83">
        <v>0</v>
      </c>
      <c r="E82" s="83">
        <v>4.28</v>
      </c>
      <c r="F82" s="83">
        <v>0.37</v>
      </c>
      <c r="G82" s="83">
        <v>0.05</v>
      </c>
      <c r="H82" s="83">
        <v>0</v>
      </c>
      <c r="I82" s="83">
        <v>0</v>
      </c>
      <c r="J82" s="83">
        <v>0</v>
      </c>
      <c r="K82" s="83">
        <v>0</v>
      </c>
      <c r="L82" s="83">
        <v>0</v>
      </c>
      <c r="M82" s="83">
        <v>62.47</v>
      </c>
      <c r="N82" s="83">
        <v>92.18</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34.28</v>
      </c>
      <c r="D84" s="83">
        <v>2.4900000000000002</v>
      </c>
      <c r="E84" s="83">
        <v>0</v>
      </c>
      <c r="F84" s="83">
        <v>23.9</v>
      </c>
      <c r="G84" s="83">
        <v>0.05</v>
      </c>
      <c r="H84" s="83">
        <v>0</v>
      </c>
      <c r="I84" s="83">
        <v>0</v>
      </c>
      <c r="J84" s="83">
        <v>0</v>
      </c>
      <c r="K84" s="83">
        <v>0</v>
      </c>
      <c r="L84" s="83">
        <v>7.72</v>
      </c>
      <c r="M84" s="83">
        <v>0.11</v>
      </c>
      <c r="N84" s="83">
        <v>0</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193.61</v>
      </c>
      <c r="D86" s="87">
        <v>2.4900000000000002</v>
      </c>
      <c r="E86" s="87">
        <v>4.28</v>
      </c>
      <c r="F86" s="87">
        <v>24.27</v>
      </c>
      <c r="G86" s="87">
        <v>0.1</v>
      </c>
      <c r="H86" s="87">
        <v>0</v>
      </c>
      <c r="I86" s="87">
        <v>0</v>
      </c>
      <c r="J86" s="87">
        <v>0</v>
      </c>
      <c r="K86" s="87">
        <v>0</v>
      </c>
      <c r="L86" s="87">
        <v>7.72</v>
      </c>
      <c r="M86" s="87">
        <v>62.58</v>
      </c>
      <c r="N86" s="87">
        <v>92.18</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2268.13</v>
      </c>
      <c r="D87" s="87">
        <v>65.97</v>
      </c>
      <c r="E87" s="87">
        <v>32.979999999999997</v>
      </c>
      <c r="F87" s="87">
        <v>33.46</v>
      </c>
      <c r="G87" s="87">
        <v>179.39</v>
      </c>
      <c r="H87" s="87">
        <v>2.39</v>
      </c>
      <c r="I87" s="87">
        <v>0.01</v>
      </c>
      <c r="J87" s="87">
        <v>2.39</v>
      </c>
      <c r="K87" s="87">
        <v>3.77</v>
      </c>
      <c r="L87" s="87">
        <v>47.04</v>
      </c>
      <c r="M87" s="87">
        <v>150.80000000000001</v>
      </c>
      <c r="N87" s="87">
        <v>1752.32</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187.69</v>
      </c>
      <c r="D88" s="87">
        <v>-307.06</v>
      </c>
      <c r="E88" s="87">
        <v>-120.36</v>
      </c>
      <c r="F88" s="87">
        <v>-26.03</v>
      </c>
      <c r="G88" s="87">
        <v>-135.19999999999999</v>
      </c>
      <c r="H88" s="87">
        <v>-152.19</v>
      </c>
      <c r="I88" s="87">
        <v>-10.92</v>
      </c>
      <c r="J88" s="87">
        <v>-141.26</v>
      </c>
      <c r="K88" s="87">
        <v>-17.22</v>
      </c>
      <c r="L88" s="87">
        <v>-178.66</v>
      </c>
      <c r="M88" s="87">
        <v>-130.36000000000001</v>
      </c>
      <c r="N88" s="87">
        <v>1254.77</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331.38</v>
      </c>
      <c r="D89" s="90">
        <v>-296.49</v>
      </c>
      <c r="E89" s="90">
        <v>-123.28</v>
      </c>
      <c r="F89" s="90">
        <v>-19.2</v>
      </c>
      <c r="G89" s="90">
        <v>-131.9</v>
      </c>
      <c r="H89" s="90">
        <v>-152.18</v>
      </c>
      <c r="I89" s="90">
        <v>-10.91</v>
      </c>
      <c r="J89" s="90">
        <v>-141.26</v>
      </c>
      <c r="K89" s="90">
        <v>-16.600000000000001</v>
      </c>
      <c r="L89" s="90">
        <v>-99.41</v>
      </c>
      <c r="M89" s="90">
        <v>7.85</v>
      </c>
      <c r="N89" s="90">
        <v>1162.5899999999999</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0</v>
      </c>
      <c r="D90" s="83">
        <v>0</v>
      </c>
      <c r="E90" s="83">
        <v>0</v>
      </c>
      <c r="F90" s="83">
        <v>0</v>
      </c>
      <c r="G90" s="83">
        <v>0</v>
      </c>
      <c r="H90" s="83">
        <v>0</v>
      </c>
      <c r="I90" s="83">
        <v>0</v>
      </c>
      <c r="J90" s="83">
        <v>0</v>
      </c>
      <c r="K90" s="83">
        <v>0</v>
      </c>
      <c r="L90" s="83">
        <v>0</v>
      </c>
      <c r="M90" s="83">
        <v>0</v>
      </c>
      <c r="N90" s="83">
        <v>0</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42.27</v>
      </c>
      <c r="D91" s="83">
        <v>0</v>
      </c>
      <c r="E91" s="83">
        <v>0</v>
      </c>
      <c r="F91" s="83">
        <v>2.16</v>
      </c>
      <c r="G91" s="83">
        <v>7.0000000000000007E-2</v>
      </c>
      <c r="H91" s="83">
        <v>0</v>
      </c>
      <c r="I91" s="83">
        <v>0</v>
      </c>
      <c r="J91" s="83">
        <v>0</v>
      </c>
      <c r="K91" s="83">
        <v>0</v>
      </c>
      <c r="L91" s="83">
        <v>3.18</v>
      </c>
      <c r="M91" s="83">
        <v>0</v>
      </c>
      <c r="N91" s="83">
        <v>36.869999999999997</v>
      </c>
    </row>
  </sheetData>
  <mergeCells count="27">
    <mergeCell ref="A1:B1"/>
    <mergeCell ref="C1:G1"/>
    <mergeCell ref="H1:N1"/>
    <mergeCell ref="C2:G3"/>
    <mergeCell ref="H2:N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931</v>
      </c>
      <c r="B1" s="228"/>
      <c r="C1" s="219" t="str">
        <f>"Auszahlungen und Einzahlungen der Kreisverwaltungen "&amp;Deckblatt!A7&amp;" 
nach Produktbereichen"</f>
        <v>Auszahlungen und Einzahlungen der Kreisverwaltungen 2020 
nach Produktbereichen</v>
      </c>
      <c r="D1" s="219"/>
      <c r="E1" s="219"/>
      <c r="F1" s="219"/>
      <c r="G1" s="220"/>
      <c r="H1" s="224" t="str">
        <f>"Auszahlungen und Einzahlungen der Kreisverwaltungen "&amp;Deckblatt!A7&amp;" 
nach Produktbereichen"</f>
        <v>Auszahlungen und Einzahlungen der Kreisverwaltungen 2020 
nach Produktbereichen</v>
      </c>
      <c r="I1" s="219"/>
      <c r="J1" s="219"/>
      <c r="K1" s="219"/>
      <c r="L1" s="219"/>
      <c r="M1" s="219"/>
      <c r="N1" s="220"/>
    </row>
    <row r="2" spans="1:14" s="76" customFormat="1" ht="15" customHeight="1">
      <c r="A2" s="227" t="s">
        <v>932</v>
      </c>
      <c r="B2" s="228"/>
      <c r="C2" s="219" t="s">
        <v>122</v>
      </c>
      <c r="D2" s="219"/>
      <c r="E2" s="219"/>
      <c r="F2" s="219"/>
      <c r="G2" s="220"/>
      <c r="H2" s="224" t="s">
        <v>122</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73947</v>
      </c>
      <c r="D19" s="82">
        <v>19840</v>
      </c>
      <c r="E19" s="82">
        <v>10184</v>
      </c>
      <c r="F19" s="82">
        <v>5296</v>
      </c>
      <c r="G19" s="82">
        <v>4013</v>
      </c>
      <c r="H19" s="82">
        <v>16183</v>
      </c>
      <c r="I19" s="82">
        <v>7239</v>
      </c>
      <c r="J19" s="82">
        <v>8944</v>
      </c>
      <c r="K19" s="82">
        <v>4493</v>
      </c>
      <c r="L19" s="82">
        <v>9856</v>
      </c>
      <c r="M19" s="82">
        <v>4083</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53203</v>
      </c>
      <c r="D20" s="82">
        <v>10129</v>
      </c>
      <c r="E20" s="82">
        <v>5536</v>
      </c>
      <c r="F20" s="82">
        <v>24903</v>
      </c>
      <c r="G20" s="82">
        <v>922</v>
      </c>
      <c r="H20" s="82">
        <v>7039</v>
      </c>
      <c r="I20" s="82">
        <v>6795</v>
      </c>
      <c r="J20" s="82">
        <v>244</v>
      </c>
      <c r="K20" s="82">
        <v>501</v>
      </c>
      <c r="L20" s="82">
        <v>3821</v>
      </c>
      <c r="M20" s="82">
        <v>352</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200629</v>
      </c>
      <c r="D21" s="82">
        <v>0</v>
      </c>
      <c r="E21" s="82">
        <v>0</v>
      </c>
      <c r="F21" s="82">
        <v>0</v>
      </c>
      <c r="G21" s="82">
        <v>0</v>
      </c>
      <c r="H21" s="82">
        <v>200629</v>
      </c>
      <c r="I21" s="82">
        <v>165960</v>
      </c>
      <c r="J21" s="82">
        <v>34669</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1898</v>
      </c>
      <c r="D22" s="82">
        <v>0</v>
      </c>
      <c r="E22" s="82">
        <v>0</v>
      </c>
      <c r="F22" s="82">
        <v>0</v>
      </c>
      <c r="G22" s="82">
        <v>0</v>
      </c>
      <c r="H22" s="82">
        <v>0</v>
      </c>
      <c r="I22" s="82">
        <v>0</v>
      </c>
      <c r="J22" s="82">
        <v>0</v>
      </c>
      <c r="K22" s="82">
        <v>0</v>
      </c>
      <c r="L22" s="82">
        <v>0</v>
      </c>
      <c r="M22" s="82">
        <v>0</v>
      </c>
      <c r="N22" s="82">
        <v>1898</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169148</v>
      </c>
      <c r="D23" s="82">
        <v>3582</v>
      </c>
      <c r="E23" s="82">
        <v>1481</v>
      </c>
      <c r="F23" s="82">
        <v>6387</v>
      </c>
      <c r="G23" s="82">
        <v>3360</v>
      </c>
      <c r="H23" s="82">
        <v>116920</v>
      </c>
      <c r="I23" s="82">
        <v>6982</v>
      </c>
      <c r="J23" s="82">
        <v>109938</v>
      </c>
      <c r="K23" s="82">
        <v>4983</v>
      </c>
      <c r="L23" s="82">
        <v>7503</v>
      </c>
      <c r="M23" s="82">
        <v>24896</v>
      </c>
      <c r="N23" s="82">
        <v>38</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155970</v>
      </c>
      <c r="D24" s="82">
        <v>34</v>
      </c>
      <c r="E24" s="82">
        <v>130</v>
      </c>
      <c r="F24" s="82">
        <v>1951</v>
      </c>
      <c r="G24" s="82">
        <v>78</v>
      </c>
      <c r="H24" s="82">
        <v>32619</v>
      </c>
      <c r="I24" s="82">
        <v>467</v>
      </c>
      <c r="J24" s="82">
        <v>32152</v>
      </c>
      <c r="K24" s="82">
        <v>0</v>
      </c>
      <c r="L24" s="82">
        <v>67</v>
      </c>
      <c r="M24" s="82">
        <v>8</v>
      </c>
      <c r="N24" s="82">
        <v>121082</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342856</v>
      </c>
      <c r="D25" s="86">
        <v>33516</v>
      </c>
      <c r="E25" s="86">
        <v>17071</v>
      </c>
      <c r="F25" s="86">
        <v>34635</v>
      </c>
      <c r="G25" s="86">
        <v>8217</v>
      </c>
      <c r="H25" s="86">
        <v>308151</v>
      </c>
      <c r="I25" s="86">
        <v>186509</v>
      </c>
      <c r="J25" s="86">
        <v>121643</v>
      </c>
      <c r="K25" s="86">
        <v>9977</v>
      </c>
      <c r="L25" s="86">
        <v>21113</v>
      </c>
      <c r="M25" s="86">
        <v>29323</v>
      </c>
      <c r="N25" s="86">
        <v>-119147</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33659</v>
      </c>
      <c r="D26" s="82">
        <v>500</v>
      </c>
      <c r="E26" s="82">
        <v>3592</v>
      </c>
      <c r="F26" s="82">
        <v>4741</v>
      </c>
      <c r="G26" s="82">
        <v>129</v>
      </c>
      <c r="H26" s="82">
        <v>869</v>
      </c>
      <c r="I26" s="82">
        <v>252</v>
      </c>
      <c r="J26" s="82">
        <v>617</v>
      </c>
      <c r="K26" s="82">
        <v>0</v>
      </c>
      <c r="L26" s="82">
        <v>6850</v>
      </c>
      <c r="M26" s="82">
        <v>16978</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11597</v>
      </c>
      <c r="D27" s="82">
        <v>500</v>
      </c>
      <c r="E27" s="82">
        <v>2260</v>
      </c>
      <c r="F27" s="82">
        <v>3234</v>
      </c>
      <c r="G27" s="82">
        <v>78</v>
      </c>
      <c r="H27" s="82">
        <v>0</v>
      </c>
      <c r="I27" s="82">
        <v>0</v>
      </c>
      <c r="J27" s="82">
        <v>0</v>
      </c>
      <c r="K27" s="82">
        <v>0</v>
      </c>
      <c r="L27" s="82">
        <v>5524</v>
      </c>
      <c r="M27" s="82">
        <v>0</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2815</v>
      </c>
      <c r="D29" s="82">
        <v>856</v>
      </c>
      <c r="E29" s="82">
        <v>1486</v>
      </c>
      <c r="F29" s="82">
        <v>58</v>
      </c>
      <c r="G29" s="82">
        <v>152</v>
      </c>
      <c r="H29" s="82">
        <v>154</v>
      </c>
      <c r="I29" s="82">
        <v>2</v>
      </c>
      <c r="J29" s="82">
        <v>152</v>
      </c>
      <c r="K29" s="82">
        <v>0</v>
      </c>
      <c r="L29" s="82">
        <v>1</v>
      </c>
      <c r="M29" s="82">
        <v>108</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36474</v>
      </c>
      <c r="D31" s="86">
        <v>1356</v>
      </c>
      <c r="E31" s="86">
        <v>5078</v>
      </c>
      <c r="F31" s="86">
        <v>4799</v>
      </c>
      <c r="G31" s="86">
        <v>281</v>
      </c>
      <c r="H31" s="86">
        <v>1023</v>
      </c>
      <c r="I31" s="86">
        <v>254</v>
      </c>
      <c r="J31" s="86">
        <v>769</v>
      </c>
      <c r="K31" s="86">
        <v>0</v>
      </c>
      <c r="L31" s="86">
        <v>6851</v>
      </c>
      <c r="M31" s="86">
        <v>17086</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379330</v>
      </c>
      <c r="D32" s="86">
        <v>34872</v>
      </c>
      <c r="E32" s="86">
        <v>22149</v>
      </c>
      <c r="F32" s="86">
        <v>39434</v>
      </c>
      <c r="G32" s="86">
        <v>8498</v>
      </c>
      <c r="H32" s="86">
        <v>309175</v>
      </c>
      <c r="I32" s="86">
        <v>186763</v>
      </c>
      <c r="J32" s="86">
        <v>122412</v>
      </c>
      <c r="K32" s="86">
        <v>9977</v>
      </c>
      <c r="L32" s="86">
        <v>27963</v>
      </c>
      <c r="M32" s="86">
        <v>46410</v>
      </c>
      <c r="N32" s="86">
        <v>-119147</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63508</v>
      </c>
      <c r="D37" s="82">
        <v>0</v>
      </c>
      <c r="E37" s="82">
        <v>0</v>
      </c>
      <c r="F37" s="82">
        <v>0</v>
      </c>
      <c r="G37" s="82">
        <v>0</v>
      </c>
      <c r="H37" s="82">
        <v>0</v>
      </c>
      <c r="I37" s="82">
        <v>0</v>
      </c>
      <c r="J37" s="82">
        <v>0</v>
      </c>
      <c r="K37" s="82">
        <v>0</v>
      </c>
      <c r="L37" s="82">
        <v>0</v>
      </c>
      <c r="M37" s="82">
        <v>0</v>
      </c>
      <c r="N37" s="82">
        <v>63508</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53273</v>
      </c>
      <c r="D38" s="82">
        <v>0</v>
      </c>
      <c r="E38" s="82">
        <v>0</v>
      </c>
      <c r="F38" s="82">
        <v>0</v>
      </c>
      <c r="G38" s="82">
        <v>0</v>
      </c>
      <c r="H38" s="82">
        <v>0</v>
      </c>
      <c r="I38" s="82">
        <v>0</v>
      </c>
      <c r="J38" s="82">
        <v>0</v>
      </c>
      <c r="K38" s="82">
        <v>0</v>
      </c>
      <c r="L38" s="82">
        <v>0</v>
      </c>
      <c r="M38" s="82">
        <v>0</v>
      </c>
      <c r="N38" s="82">
        <v>53273</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128111</v>
      </c>
      <c r="D39" s="82">
        <v>7</v>
      </c>
      <c r="E39" s="82">
        <v>4</v>
      </c>
      <c r="F39" s="82">
        <v>2219</v>
      </c>
      <c r="G39" s="82">
        <v>1119</v>
      </c>
      <c r="H39" s="82">
        <v>121948</v>
      </c>
      <c r="I39" s="82">
        <v>64045</v>
      </c>
      <c r="J39" s="82">
        <v>57904</v>
      </c>
      <c r="K39" s="82">
        <v>344</v>
      </c>
      <c r="L39" s="82">
        <v>2427</v>
      </c>
      <c r="M39" s="82">
        <v>43</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28669</v>
      </c>
      <c r="D40" s="82">
        <v>73</v>
      </c>
      <c r="E40" s="82">
        <v>14</v>
      </c>
      <c r="F40" s="82">
        <v>0</v>
      </c>
      <c r="G40" s="82">
        <v>98</v>
      </c>
      <c r="H40" s="82">
        <v>28484</v>
      </c>
      <c r="I40" s="82">
        <v>28190</v>
      </c>
      <c r="J40" s="82">
        <v>294</v>
      </c>
      <c r="K40" s="82">
        <v>0</v>
      </c>
      <c r="L40" s="82">
        <v>0</v>
      </c>
      <c r="M40" s="82">
        <v>0</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31357</v>
      </c>
      <c r="D41" s="82">
        <v>27</v>
      </c>
      <c r="E41" s="82">
        <v>3167</v>
      </c>
      <c r="F41" s="82">
        <v>308</v>
      </c>
      <c r="G41" s="82">
        <v>1067</v>
      </c>
      <c r="H41" s="82">
        <v>2</v>
      </c>
      <c r="I41" s="82">
        <v>2</v>
      </c>
      <c r="J41" s="82">
        <v>0</v>
      </c>
      <c r="K41" s="82">
        <v>603</v>
      </c>
      <c r="L41" s="82">
        <v>2675</v>
      </c>
      <c r="M41" s="82">
        <v>23507</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217730</v>
      </c>
      <c r="D42" s="82">
        <v>2106</v>
      </c>
      <c r="E42" s="82">
        <v>8458</v>
      </c>
      <c r="F42" s="82">
        <v>3175</v>
      </c>
      <c r="G42" s="82">
        <v>138</v>
      </c>
      <c r="H42" s="82">
        <v>80203</v>
      </c>
      <c r="I42" s="82">
        <v>44054</v>
      </c>
      <c r="J42" s="82">
        <v>36149</v>
      </c>
      <c r="K42" s="82">
        <v>472</v>
      </c>
      <c r="L42" s="82">
        <v>655</v>
      </c>
      <c r="M42" s="82">
        <v>1387</v>
      </c>
      <c r="N42" s="82">
        <v>121137</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155970</v>
      </c>
      <c r="D43" s="82">
        <v>34</v>
      </c>
      <c r="E43" s="82">
        <v>130</v>
      </c>
      <c r="F43" s="82">
        <v>1951</v>
      </c>
      <c r="G43" s="82">
        <v>78</v>
      </c>
      <c r="H43" s="82">
        <v>32619</v>
      </c>
      <c r="I43" s="82">
        <v>467</v>
      </c>
      <c r="J43" s="82">
        <v>32152</v>
      </c>
      <c r="K43" s="82">
        <v>0</v>
      </c>
      <c r="L43" s="82">
        <v>67</v>
      </c>
      <c r="M43" s="82">
        <v>8</v>
      </c>
      <c r="N43" s="82">
        <v>121082</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366678</v>
      </c>
      <c r="D44" s="86">
        <v>2179</v>
      </c>
      <c r="E44" s="86">
        <v>11512</v>
      </c>
      <c r="F44" s="86">
        <v>3751</v>
      </c>
      <c r="G44" s="86">
        <v>2344</v>
      </c>
      <c r="H44" s="86">
        <v>198018</v>
      </c>
      <c r="I44" s="86">
        <v>135823</v>
      </c>
      <c r="J44" s="86">
        <v>62195</v>
      </c>
      <c r="K44" s="86">
        <v>1419</v>
      </c>
      <c r="L44" s="86">
        <v>5690</v>
      </c>
      <c r="M44" s="86">
        <v>24929</v>
      </c>
      <c r="N44" s="86">
        <v>116836</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26613</v>
      </c>
      <c r="D45" s="82">
        <v>0</v>
      </c>
      <c r="E45" s="82">
        <v>847</v>
      </c>
      <c r="F45" s="82">
        <v>2307</v>
      </c>
      <c r="G45" s="82">
        <v>462</v>
      </c>
      <c r="H45" s="82">
        <v>845</v>
      </c>
      <c r="I45" s="82">
        <v>64</v>
      </c>
      <c r="J45" s="82">
        <v>781</v>
      </c>
      <c r="K45" s="82">
        <v>0</v>
      </c>
      <c r="L45" s="82">
        <v>5479</v>
      </c>
      <c r="M45" s="82">
        <v>5437</v>
      </c>
      <c r="N45" s="82">
        <v>11237</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10883</v>
      </c>
      <c r="D47" s="82">
        <v>671</v>
      </c>
      <c r="E47" s="82">
        <v>382</v>
      </c>
      <c r="F47" s="82">
        <v>429</v>
      </c>
      <c r="G47" s="82">
        <v>29</v>
      </c>
      <c r="H47" s="82">
        <v>103</v>
      </c>
      <c r="I47" s="82">
        <v>18</v>
      </c>
      <c r="J47" s="82">
        <v>85</v>
      </c>
      <c r="K47" s="82">
        <v>8</v>
      </c>
      <c r="L47" s="82">
        <v>24</v>
      </c>
      <c r="M47" s="82">
        <v>9237</v>
      </c>
      <c r="N47" s="82">
        <v>0</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37496</v>
      </c>
      <c r="D49" s="86">
        <v>671</v>
      </c>
      <c r="E49" s="86">
        <v>1228</v>
      </c>
      <c r="F49" s="86">
        <v>2736</v>
      </c>
      <c r="G49" s="86">
        <v>491</v>
      </c>
      <c r="H49" s="86">
        <v>948</v>
      </c>
      <c r="I49" s="86">
        <v>82</v>
      </c>
      <c r="J49" s="86">
        <v>866</v>
      </c>
      <c r="K49" s="86">
        <v>8</v>
      </c>
      <c r="L49" s="86">
        <v>5503</v>
      </c>
      <c r="M49" s="86">
        <v>14674</v>
      </c>
      <c r="N49" s="86">
        <v>11237</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404174</v>
      </c>
      <c r="D50" s="86">
        <v>2849</v>
      </c>
      <c r="E50" s="86">
        <v>12740</v>
      </c>
      <c r="F50" s="86">
        <v>6487</v>
      </c>
      <c r="G50" s="86">
        <v>2835</v>
      </c>
      <c r="H50" s="86">
        <v>198966</v>
      </c>
      <c r="I50" s="86">
        <v>135906</v>
      </c>
      <c r="J50" s="86">
        <v>63060</v>
      </c>
      <c r="K50" s="86">
        <v>1427</v>
      </c>
      <c r="L50" s="86">
        <v>11193</v>
      </c>
      <c r="M50" s="86">
        <v>39603</v>
      </c>
      <c r="N50" s="86">
        <v>128073</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24844</v>
      </c>
      <c r="D51" s="86">
        <v>-32023</v>
      </c>
      <c r="E51" s="86">
        <v>-9408</v>
      </c>
      <c r="F51" s="86">
        <v>-32947</v>
      </c>
      <c r="G51" s="86">
        <v>-5663</v>
      </c>
      <c r="H51" s="86">
        <v>-110208</v>
      </c>
      <c r="I51" s="86">
        <v>-50857</v>
      </c>
      <c r="J51" s="86">
        <v>-59351</v>
      </c>
      <c r="K51" s="86">
        <v>-8549</v>
      </c>
      <c r="L51" s="86">
        <v>-16771</v>
      </c>
      <c r="M51" s="86">
        <v>-6807</v>
      </c>
      <c r="N51" s="86">
        <v>247220</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23822</v>
      </c>
      <c r="D52" s="89">
        <v>-31338</v>
      </c>
      <c r="E52" s="89">
        <v>-5559</v>
      </c>
      <c r="F52" s="89">
        <v>-30884</v>
      </c>
      <c r="G52" s="89">
        <v>-5873</v>
      </c>
      <c r="H52" s="89">
        <v>-110133</v>
      </c>
      <c r="I52" s="89">
        <v>-50685</v>
      </c>
      <c r="J52" s="89">
        <v>-59448</v>
      </c>
      <c r="K52" s="89">
        <v>-8557</v>
      </c>
      <c r="L52" s="89">
        <v>-15423</v>
      </c>
      <c r="M52" s="89">
        <v>-4394</v>
      </c>
      <c r="N52" s="89">
        <v>235983</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9972</v>
      </c>
      <c r="D53" s="82">
        <v>0</v>
      </c>
      <c r="E53" s="82">
        <v>0</v>
      </c>
      <c r="F53" s="82">
        <v>0</v>
      </c>
      <c r="G53" s="82">
        <v>0</v>
      </c>
      <c r="H53" s="82">
        <v>0</v>
      </c>
      <c r="I53" s="82">
        <v>0</v>
      </c>
      <c r="J53" s="82">
        <v>0</v>
      </c>
      <c r="K53" s="82">
        <v>0</v>
      </c>
      <c r="L53" s="82">
        <v>0</v>
      </c>
      <c r="M53" s="82">
        <v>0</v>
      </c>
      <c r="N53" s="82">
        <v>9972</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14478</v>
      </c>
      <c r="D54" s="82">
        <v>0</v>
      </c>
      <c r="E54" s="82">
        <v>0</v>
      </c>
      <c r="F54" s="82">
        <v>0</v>
      </c>
      <c r="G54" s="82">
        <v>0</v>
      </c>
      <c r="H54" s="82">
        <v>0</v>
      </c>
      <c r="I54" s="82">
        <v>0</v>
      </c>
      <c r="J54" s="82">
        <v>0</v>
      </c>
      <c r="K54" s="82">
        <v>0</v>
      </c>
      <c r="L54" s="82">
        <v>0</v>
      </c>
      <c r="M54" s="82">
        <v>0</v>
      </c>
      <c r="N54" s="82">
        <v>14478</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286.5</v>
      </c>
      <c r="D56" s="83">
        <v>76.87</v>
      </c>
      <c r="E56" s="83">
        <v>39.46</v>
      </c>
      <c r="F56" s="83">
        <v>20.52</v>
      </c>
      <c r="G56" s="83">
        <v>15.55</v>
      </c>
      <c r="H56" s="83">
        <v>62.7</v>
      </c>
      <c r="I56" s="83">
        <v>28.05</v>
      </c>
      <c r="J56" s="83">
        <v>34.65</v>
      </c>
      <c r="K56" s="83">
        <v>17.41</v>
      </c>
      <c r="L56" s="83">
        <v>38.18</v>
      </c>
      <c r="M56" s="83">
        <v>15.82</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206.13</v>
      </c>
      <c r="D57" s="83">
        <v>39.24</v>
      </c>
      <c r="E57" s="83">
        <v>21.45</v>
      </c>
      <c r="F57" s="83">
        <v>96.48</v>
      </c>
      <c r="G57" s="83">
        <v>3.57</v>
      </c>
      <c r="H57" s="83">
        <v>27.27</v>
      </c>
      <c r="I57" s="83">
        <v>26.32</v>
      </c>
      <c r="J57" s="83">
        <v>0.95</v>
      </c>
      <c r="K57" s="83">
        <v>1.94</v>
      </c>
      <c r="L57" s="83">
        <v>14.81</v>
      </c>
      <c r="M57" s="83">
        <v>1.36</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777.31</v>
      </c>
      <c r="D58" s="83">
        <v>0</v>
      </c>
      <c r="E58" s="83">
        <v>0</v>
      </c>
      <c r="F58" s="83">
        <v>0</v>
      </c>
      <c r="G58" s="83">
        <v>0</v>
      </c>
      <c r="H58" s="83">
        <v>777.31</v>
      </c>
      <c r="I58" s="83">
        <v>642.99</v>
      </c>
      <c r="J58" s="83">
        <v>134.32</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7.35</v>
      </c>
      <c r="D59" s="83">
        <v>0</v>
      </c>
      <c r="E59" s="83">
        <v>0</v>
      </c>
      <c r="F59" s="83">
        <v>0</v>
      </c>
      <c r="G59" s="83">
        <v>0</v>
      </c>
      <c r="H59" s="83">
        <v>0</v>
      </c>
      <c r="I59" s="83">
        <v>0</v>
      </c>
      <c r="J59" s="83">
        <v>0</v>
      </c>
      <c r="K59" s="83">
        <v>0</v>
      </c>
      <c r="L59" s="83">
        <v>0</v>
      </c>
      <c r="M59" s="83">
        <v>0</v>
      </c>
      <c r="N59" s="83">
        <v>7.35</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655.34</v>
      </c>
      <c r="D60" s="83">
        <v>13.88</v>
      </c>
      <c r="E60" s="83">
        <v>5.74</v>
      </c>
      <c r="F60" s="83">
        <v>24.75</v>
      </c>
      <c r="G60" s="83">
        <v>13.02</v>
      </c>
      <c r="H60" s="83">
        <v>452.99</v>
      </c>
      <c r="I60" s="83">
        <v>27.05</v>
      </c>
      <c r="J60" s="83">
        <v>425.94</v>
      </c>
      <c r="K60" s="83">
        <v>19.309999999999999</v>
      </c>
      <c r="L60" s="83">
        <v>29.07</v>
      </c>
      <c r="M60" s="83">
        <v>96.46</v>
      </c>
      <c r="N60" s="83">
        <v>0.15</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604.28</v>
      </c>
      <c r="D61" s="83">
        <v>0.13</v>
      </c>
      <c r="E61" s="83">
        <v>0.51</v>
      </c>
      <c r="F61" s="83">
        <v>7.56</v>
      </c>
      <c r="G61" s="83">
        <v>0.3</v>
      </c>
      <c r="H61" s="83">
        <v>126.38</v>
      </c>
      <c r="I61" s="83">
        <v>1.81</v>
      </c>
      <c r="J61" s="83">
        <v>124.57</v>
      </c>
      <c r="K61" s="83">
        <v>0</v>
      </c>
      <c r="L61" s="83">
        <v>0.26</v>
      </c>
      <c r="M61" s="83">
        <v>0.03</v>
      </c>
      <c r="N61" s="83">
        <v>469.12</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1328.35</v>
      </c>
      <c r="D62" s="87">
        <v>129.85</v>
      </c>
      <c r="E62" s="87">
        <v>66.14</v>
      </c>
      <c r="F62" s="87">
        <v>134.19</v>
      </c>
      <c r="G62" s="87">
        <v>31.84</v>
      </c>
      <c r="H62" s="87">
        <v>1193.8900000000001</v>
      </c>
      <c r="I62" s="87">
        <v>722.6</v>
      </c>
      <c r="J62" s="87">
        <v>471.29</v>
      </c>
      <c r="K62" s="87">
        <v>38.65</v>
      </c>
      <c r="L62" s="87">
        <v>81.8</v>
      </c>
      <c r="M62" s="87">
        <v>113.61</v>
      </c>
      <c r="N62" s="87">
        <v>-461.62</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130.41</v>
      </c>
      <c r="D63" s="83">
        <v>1.94</v>
      </c>
      <c r="E63" s="83">
        <v>13.92</v>
      </c>
      <c r="F63" s="83">
        <v>18.37</v>
      </c>
      <c r="G63" s="83">
        <v>0.5</v>
      </c>
      <c r="H63" s="83">
        <v>3.37</v>
      </c>
      <c r="I63" s="83">
        <v>0.98</v>
      </c>
      <c r="J63" s="83">
        <v>2.39</v>
      </c>
      <c r="K63" s="83">
        <v>0</v>
      </c>
      <c r="L63" s="83">
        <v>26.54</v>
      </c>
      <c r="M63" s="83">
        <v>65.78</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44.93</v>
      </c>
      <c r="D64" s="83">
        <v>1.94</v>
      </c>
      <c r="E64" s="83">
        <v>8.76</v>
      </c>
      <c r="F64" s="83">
        <v>12.53</v>
      </c>
      <c r="G64" s="83">
        <v>0.3</v>
      </c>
      <c r="H64" s="83">
        <v>0</v>
      </c>
      <c r="I64" s="83">
        <v>0</v>
      </c>
      <c r="J64" s="83">
        <v>0</v>
      </c>
      <c r="K64" s="83">
        <v>0</v>
      </c>
      <c r="L64" s="83">
        <v>21.4</v>
      </c>
      <c r="M64" s="83">
        <v>0</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10.91</v>
      </c>
      <c r="D66" s="83">
        <v>3.32</v>
      </c>
      <c r="E66" s="83">
        <v>5.76</v>
      </c>
      <c r="F66" s="83">
        <v>0.23</v>
      </c>
      <c r="G66" s="83">
        <v>0.59</v>
      </c>
      <c r="H66" s="83">
        <v>0.6</v>
      </c>
      <c r="I66" s="83">
        <v>0.01</v>
      </c>
      <c r="J66" s="83">
        <v>0.59</v>
      </c>
      <c r="K66" s="83">
        <v>0</v>
      </c>
      <c r="L66" s="83">
        <v>0.01</v>
      </c>
      <c r="M66" s="83">
        <v>0.42</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141.31</v>
      </c>
      <c r="D68" s="87">
        <v>5.25</v>
      </c>
      <c r="E68" s="87">
        <v>19.670000000000002</v>
      </c>
      <c r="F68" s="87">
        <v>18.59</v>
      </c>
      <c r="G68" s="87">
        <v>1.0900000000000001</v>
      </c>
      <c r="H68" s="87">
        <v>3.96</v>
      </c>
      <c r="I68" s="87">
        <v>0.98</v>
      </c>
      <c r="J68" s="87">
        <v>2.98</v>
      </c>
      <c r="K68" s="87">
        <v>0</v>
      </c>
      <c r="L68" s="87">
        <v>26.54</v>
      </c>
      <c r="M68" s="87">
        <v>66.2</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1469.66</v>
      </c>
      <c r="D69" s="87">
        <v>135.11000000000001</v>
      </c>
      <c r="E69" s="87">
        <v>85.81</v>
      </c>
      <c r="F69" s="87">
        <v>152.78</v>
      </c>
      <c r="G69" s="87">
        <v>32.93</v>
      </c>
      <c r="H69" s="87">
        <v>1197.8499999999999</v>
      </c>
      <c r="I69" s="87">
        <v>723.59</v>
      </c>
      <c r="J69" s="87">
        <v>474.27</v>
      </c>
      <c r="K69" s="87">
        <v>38.65</v>
      </c>
      <c r="L69" s="87">
        <v>108.34</v>
      </c>
      <c r="M69" s="87">
        <v>179.81</v>
      </c>
      <c r="N69" s="87">
        <v>-461.62</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246.05</v>
      </c>
      <c r="D74" s="83">
        <v>0</v>
      </c>
      <c r="E74" s="83">
        <v>0</v>
      </c>
      <c r="F74" s="83">
        <v>0</v>
      </c>
      <c r="G74" s="83">
        <v>0</v>
      </c>
      <c r="H74" s="83">
        <v>0</v>
      </c>
      <c r="I74" s="83">
        <v>0</v>
      </c>
      <c r="J74" s="83">
        <v>0</v>
      </c>
      <c r="K74" s="83">
        <v>0</v>
      </c>
      <c r="L74" s="83">
        <v>0</v>
      </c>
      <c r="M74" s="83">
        <v>0</v>
      </c>
      <c r="N74" s="83">
        <v>246.05</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206.4</v>
      </c>
      <c r="D75" s="83">
        <v>0</v>
      </c>
      <c r="E75" s="83">
        <v>0</v>
      </c>
      <c r="F75" s="83">
        <v>0</v>
      </c>
      <c r="G75" s="83">
        <v>0</v>
      </c>
      <c r="H75" s="83">
        <v>0</v>
      </c>
      <c r="I75" s="83">
        <v>0</v>
      </c>
      <c r="J75" s="83">
        <v>0</v>
      </c>
      <c r="K75" s="83">
        <v>0</v>
      </c>
      <c r="L75" s="83">
        <v>0</v>
      </c>
      <c r="M75" s="83">
        <v>0</v>
      </c>
      <c r="N75" s="83">
        <v>206.4</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496.35</v>
      </c>
      <c r="D76" s="83">
        <v>0.03</v>
      </c>
      <c r="E76" s="83">
        <v>0.02</v>
      </c>
      <c r="F76" s="83">
        <v>8.6</v>
      </c>
      <c r="G76" s="83">
        <v>4.34</v>
      </c>
      <c r="H76" s="83">
        <v>472.47</v>
      </c>
      <c r="I76" s="83">
        <v>248.13</v>
      </c>
      <c r="J76" s="83">
        <v>224.34</v>
      </c>
      <c r="K76" s="83">
        <v>1.33</v>
      </c>
      <c r="L76" s="83">
        <v>9.4</v>
      </c>
      <c r="M76" s="83">
        <v>0.17</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111.07</v>
      </c>
      <c r="D77" s="83">
        <v>0.28000000000000003</v>
      </c>
      <c r="E77" s="83">
        <v>0.05</v>
      </c>
      <c r="F77" s="83">
        <v>0</v>
      </c>
      <c r="G77" s="83">
        <v>0.38</v>
      </c>
      <c r="H77" s="83">
        <v>110.36</v>
      </c>
      <c r="I77" s="83">
        <v>109.22</v>
      </c>
      <c r="J77" s="83">
        <v>1.1399999999999999</v>
      </c>
      <c r="K77" s="83">
        <v>0</v>
      </c>
      <c r="L77" s="83">
        <v>0</v>
      </c>
      <c r="M77" s="83">
        <v>0</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121.49</v>
      </c>
      <c r="D78" s="83">
        <v>0.1</v>
      </c>
      <c r="E78" s="83">
        <v>12.27</v>
      </c>
      <c r="F78" s="83">
        <v>1.19</v>
      </c>
      <c r="G78" s="83">
        <v>4.1399999999999997</v>
      </c>
      <c r="H78" s="83">
        <v>0.01</v>
      </c>
      <c r="I78" s="83">
        <v>0.01</v>
      </c>
      <c r="J78" s="83">
        <v>0</v>
      </c>
      <c r="K78" s="83">
        <v>2.34</v>
      </c>
      <c r="L78" s="83">
        <v>10.36</v>
      </c>
      <c r="M78" s="83">
        <v>91.08</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843.57</v>
      </c>
      <c r="D79" s="83">
        <v>8.16</v>
      </c>
      <c r="E79" s="83">
        <v>32.770000000000003</v>
      </c>
      <c r="F79" s="83">
        <v>12.3</v>
      </c>
      <c r="G79" s="83">
        <v>0.53</v>
      </c>
      <c r="H79" s="83">
        <v>310.74</v>
      </c>
      <c r="I79" s="83">
        <v>170.68</v>
      </c>
      <c r="J79" s="83">
        <v>140.05000000000001</v>
      </c>
      <c r="K79" s="83">
        <v>1.83</v>
      </c>
      <c r="L79" s="83">
        <v>2.54</v>
      </c>
      <c r="M79" s="83">
        <v>5.37</v>
      </c>
      <c r="N79" s="83">
        <v>469.33</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604.28</v>
      </c>
      <c r="D80" s="83">
        <v>0.13</v>
      </c>
      <c r="E80" s="83">
        <v>0.51</v>
      </c>
      <c r="F80" s="83">
        <v>7.56</v>
      </c>
      <c r="G80" s="83">
        <v>0.3</v>
      </c>
      <c r="H80" s="83">
        <v>126.38</v>
      </c>
      <c r="I80" s="83">
        <v>1.81</v>
      </c>
      <c r="J80" s="83">
        <v>124.57</v>
      </c>
      <c r="K80" s="83">
        <v>0</v>
      </c>
      <c r="L80" s="83">
        <v>0.26</v>
      </c>
      <c r="M80" s="83">
        <v>0.03</v>
      </c>
      <c r="N80" s="83">
        <v>469.12</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1420.64</v>
      </c>
      <c r="D81" s="87">
        <v>8.44</v>
      </c>
      <c r="E81" s="87">
        <v>44.6</v>
      </c>
      <c r="F81" s="87">
        <v>14.53</v>
      </c>
      <c r="G81" s="87">
        <v>9.08</v>
      </c>
      <c r="H81" s="87">
        <v>767.19</v>
      </c>
      <c r="I81" s="87">
        <v>526.23</v>
      </c>
      <c r="J81" s="87">
        <v>240.96</v>
      </c>
      <c r="K81" s="87">
        <v>5.5</v>
      </c>
      <c r="L81" s="87">
        <v>22.04</v>
      </c>
      <c r="M81" s="87">
        <v>96.58</v>
      </c>
      <c r="N81" s="87">
        <v>452.66</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103.11</v>
      </c>
      <c r="D82" s="83">
        <v>0</v>
      </c>
      <c r="E82" s="83">
        <v>3.28</v>
      </c>
      <c r="F82" s="83">
        <v>8.94</v>
      </c>
      <c r="G82" s="83">
        <v>1.79</v>
      </c>
      <c r="H82" s="83">
        <v>3.27</v>
      </c>
      <c r="I82" s="83">
        <v>0.25</v>
      </c>
      <c r="J82" s="83">
        <v>3.02</v>
      </c>
      <c r="K82" s="83">
        <v>0</v>
      </c>
      <c r="L82" s="83">
        <v>21.23</v>
      </c>
      <c r="M82" s="83">
        <v>21.06</v>
      </c>
      <c r="N82" s="83">
        <v>43.54</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42.17</v>
      </c>
      <c r="D84" s="83">
        <v>2.6</v>
      </c>
      <c r="E84" s="83">
        <v>1.48</v>
      </c>
      <c r="F84" s="83">
        <v>1.66</v>
      </c>
      <c r="G84" s="83">
        <v>0.11</v>
      </c>
      <c r="H84" s="83">
        <v>0.4</v>
      </c>
      <c r="I84" s="83">
        <v>7.0000000000000007E-2</v>
      </c>
      <c r="J84" s="83">
        <v>0.33</v>
      </c>
      <c r="K84" s="83">
        <v>0.03</v>
      </c>
      <c r="L84" s="83">
        <v>0.09</v>
      </c>
      <c r="M84" s="83">
        <v>35.79</v>
      </c>
      <c r="N84" s="83">
        <v>0</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145.27000000000001</v>
      </c>
      <c r="D86" s="87">
        <v>2.6</v>
      </c>
      <c r="E86" s="87">
        <v>4.76</v>
      </c>
      <c r="F86" s="87">
        <v>10.6</v>
      </c>
      <c r="G86" s="87">
        <v>1.9</v>
      </c>
      <c r="H86" s="87">
        <v>3.67</v>
      </c>
      <c r="I86" s="87">
        <v>0.32</v>
      </c>
      <c r="J86" s="87">
        <v>3.35</v>
      </c>
      <c r="K86" s="87">
        <v>0.03</v>
      </c>
      <c r="L86" s="87">
        <v>21.32</v>
      </c>
      <c r="M86" s="87">
        <v>56.85</v>
      </c>
      <c r="N86" s="87">
        <v>43.54</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1565.92</v>
      </c>
      <c r="D87" s="87">
        <v>11.04</v>
      </c>
      <c r="E87" s="87">
        <v>49.36</v>
      </c>
      <c r="F87" s="87">
        <v>25.13</v>
      </c>
      <c r="G87" s="87">
        <v>10.98</v>
      </c>
      <c r="H87" s="87">
        <v>770.87</v>
      </c>
      <c r="I87" s="87">
        <v>526.54999999999995</v>
      </c>
      <c r="J87" s="87">
        <v>244.32</v>
      </c>
      <c r="K87" s="87">
        <v>5.53</v>
      </c>
      <c r="L87" s="87">
        <v>43.37</v>
      </c>
      <c r="M87" s="87">
        <v>153.44</v>
      </c>
      <c r="N87" s="87">
        <v>496.2</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96.25</v>
      </c>
      <c r="D88" s="87">
        <v>-124.07</v>
      </c>
      <c r="E88" s="87">
        <v>-36.450000000000003</v>
      </c>
      <c r="F88" s="87">
        <v>-127.65</v>
      </c>
      <c r="G88" s="87">
        <v>-21.94</v>
      </c>
      <c r="H88" s="87">
        <v>-426.99</v>
      </c>
      <c r="I88" s="87">
        <v>-197.04</v>
      </c>
      <c r="J88" s="87">
        <v>-229.95</v>
      </c>
      <c r="K88" s="87">
        <v>-33.119999999999997</v>
      </c>
      <c r="L88" s="87">
        <v>-64.98</v>
      </c>
      <c r="M88" s="87">
        <v>-26.37</v>
      </c>
      <c r="N88" s="87">
        <v>957.82</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92.29</v>
      </c>
      <c r="D89" s="90">
        <v>-121.41</v>
      </c>
      <c r="E89" s="90">
        <v>-21.54</v>
      </c>
      <c r="F89" s="90">
        <v>-119.66</v>
      </c>
      <c r="G89" s="90">
        <v>-22.75</v>
      </c>
      <c r="H89" s="90">
        <v>-426.7</v>
      </c>
      <c r="I89" s="90">
        <v>-196.37</v>
      </c>
      <c r="J89" s="90">
        <v>-230.32</v>
      </c>
      <c r="K89" s="90">
        <v>-33.15</v>
      </c>
      <c r="L89" s="90">
        <v>-59.75</v>
      </c>
      <c r="M89" s="90">
        <v>-17.02</v>
      </c>
      <c r="N89" s="90">
        <v>914.28</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38.64</v>
      </c>
      <c r="D90" s="83">
        <v>0</v>
      </c>
      <c r="E90" s="83">
        <v>0</v>
      </c>
      <c r="F90" s="83">
        <v>0</v>
      </c>
      <c r="G90" s="83">
        <v>0</v>
      </c>
      <c r="H90" s="83">
        <v>0</v>
      </c>
      <c r="I90" s="83">
        <v>0</v>
      </c>
      <c r="J90" s="83">
        <v>0</v>
      </c>
      <c r="K90" s="83">
        <v>0</v>
      </c>
      <c r="L90" s="83">
        <v>0</v>
      </c>
      <c r="M90" s="83">
        <v>0</v>
      </c>
      <c r="N90" s="83">
        <v>38.64</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56.09</v>
      </c>
      <c r="D91" s="83">
        <v>0</v>
      </c>
      <c r="E91" s="83">
        <v>0</v>
      </c>
      <c r="F91" s="83">
        <v>0</v>
      </c>
      <c r="G91" s="83">
        <v>0</v>
      </c>
      <c r="H91" s="83">
        <v>0</v>
      </c>
      <c r="I91" s="83">
        <v>0</v>
      </c>
      <c r="J91" s="83">
        <v>0</v>
      </c>
      <c r="K91" s="83">
        <v>0</v>
      </c>
      <c r="L91" s="83">
        <v>0</v>
      </c>
      <c r="M91" s="83">
        <v>0</v>
      </c>
      <c r="N91" s="83">
        <v>56.09</v>
      </c>
    </row>
  </sheetData>
  <mergeCells count="27">
    <mergeCell ref="A1:B1"/>
    <mergeCell ref="C1:G1"/>
    <mergeCell ref="H1:N1"/>
    <mergeCell ref="A2:B3"/>
    <mergeCell ref="C2:G3"/>
    <mergeCell ref="H2:N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931</v>
      </c>
      <c r="B1" s="228"/>
      <c r="C1" s="219" t="str">
        <f>"Auszahlungen und Einzahlungen der Kreisverwaltungen "&amp;Deckblatt!A7&amp;" 
nach Produktbereichen"</f>
        <v>Auszahlungen und Einzahlungen der Kreisverwaltungen 2020 
nach Produktbereichen</v>
      </c>
      <c r="D1" s="219"/>
      <c r="E1" s="219"/>
      <c r="F1" s="219"/>
      <c r="G1" s="220"/>
      <c r="H1" s="224" t="str">
        <f>"Auszahlungen und Einzahlungen der Kreisverwaltungen "&amp;Deckblatt!A7&amp;" 
nach Produktbereichen"</f>
        <v>Auszahlungen und Einzahlungen der Kreisverwaltungen 2020 
nach Produktbereichen</v>
      </c>
      <c r="I1" s="219"/>
      <c r="J1" s="219"/>
      <c r="K1" s="219"/>
      <c r="L1" s="219"/>
      <c r="M1" s="219"/>
      <c r="N1" s="220"/>
    </row>
    <row r="2" spans="1:14" s="76" customFormat="1" ht="15" customHeight="1">
      <c r="A2" s="227" t="s">
        <v>933</v>
      </c>
      <c r="B2" s="228"/>
      <c r="C2" s="219" t="s">
        <v>123</v>
      </c>
      <c r="D2" s="219"/>
      <c r="E2" s="219"/>
      <c r="F2" s="219"/>
      <c r="G2" s="220"/>
      <c r="H2" s="224" t="s">
        <v>123</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64170</v>
      </c>
      <c r="D19" s="82">
        <v>14140</v>
      </c>
      <c r="E19" s="82">
        <v>9406</v>
      </c>
      <c r="F19" s="82">
        <v>3967</v>
      </c>
      <c r="G19" s="82">
        <v>3182</v>
      </c>
      <c r="H19" s="82">
        <v>18090</v>
      </c>
      <c r="I19" s="82">
        <v>12961</v>
      </c>
      <c r="J19" s="82">
        <v>5130</v>
      </c>
      <c r="K19" s="82">
        <v>3512</v>
      </c>
      <c r="L19" s="82">
        <v>9165</v>
      </c>
      <c r="M19" s="82">
        <v>2708</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36896</v>
      </c>
      <c r="D20" s="82">
        <v>4044</v>
      </c>
      <c r="E20" s="82">
        <v>942</v>
      </c>
      <c r="F20" s="82">
        <v>18168</v>
      </c>
      <c r="G20" s="82">
        <v>618</v>
      </c>
      <c r="H20" s="82">
        <v>7280</v>
      </c>
      <c r="I20" s="82">
        <v>6930</v>
      </c>
      <c r="J20" s="82">
        <v>349</v>
      </c>
      <c r="K20" s="82">
        <v>696</v>
      </c>
      <c r="L20" s="82">
        <v>5019</v>
      </c>
      <c r="M20" s="82">
        <v>130</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134406</v>
      </c>
      <c r="D21" s="82">
        <v>0</v>
      </c>
      <c r="E21" s="82">
        <v>0</v>
      </c>
      <c r="F21" s="82">
        <v>0</v>
      </c>
      <c r="G21" s="82">
        <v>0</v>
      </c>
      <c r="H21" s="82">
        <v>134406</v>
      </c>
      <c r="I21" s="82">
        <v>114303</v>
      </c>
      <c r="J21" s="82">
        <v>20103</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727</v>
      </c>
      <c r="D22" s="82">
        <v>0</v>
      </c>
      <c r="E22" s="82">
        <v>0</v>
      </c>
      <c r="F22" s="82">
        <v>0</v>
      </c>
      <c r="G22" s="82">
        <v>0</v>
      </c>
      <c r="H22" s="82">
        <v>0</v>
      </c>
      <c r="I22" s="82">
        <v>0</v>
      </c>
      <c r="J22" s="82">
        <v>0</v>
      </c>
      <c r="K22" s="82">
        <v>0</v>
      </c>
      <c r="L22" s="82">
        <v>0</v>
      </c>
      <c r="M22" s="82">
        <v>0</v>
      </c>
      <c r="N22" s="82">
        <v>727</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121977</v>
      </c>
      <c r="D23" s="82">
        <v>1856</v>
      </c>
      <c r="E23" s="82">
        <v>1860</v>
      </c>
      <c r="F23" s="82">
        <v>9459</v>
      </c>
      <c r="G23" s="82">
        <v>551</v>
      </c>
      <c r="H23" s="82">
        <v>98593</v>
      </c>
      <c r="I23" s="82">
        <v>5758</v>
      </c>
      <c r="J23" s="82">
        <v>92836</v>
      </c>
      <c r="K23" s="82">
        <v>4047</v>
      </c>
      <c r="L23" s="82">
        <v>4326</v>
      </c>
      <c r="M23" s="82">
        <v>1249</v>
      </c>
      <c r="N23" s="82">
        <v>37</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111856</v>
      </c>
      <c r="D24" s="82">
        <v>34</v>
      </c>
      <c r="E24" s="82">
        <v>0</v>
      </c>
      <c r="F24" s="82">
        <v>2988</v>
      </c>
      <c r="G24" s="82">
        <v>72</v>
      </c>
      <c r="H24" s="82">
        <v>24852</v>
      </c>
      <c r="I24" s="82">
        <v>97</v>
      </c>
      <c r="J24" s="82">
        <v>24755</v>
      </c>
      <c r="K24" s="82">
        <v>0</v>
      </c>
      <c r="L24" s="82">
        <v>13</v>
      </c>
      <c r="M24" s="82">
        <v>1</v>
      </c>
      <c r="N24" s="82">
        <v>83896</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246321</v>
      </c>
      <c r="D25" s="86">
        <v>20006</v>
      </c>
      <c r="E25" s="86">
        <v>12208</v>
      </c>
      <c r="F25" s="86">
        <v>28605</v>
      </c>
      <c r="G25" s="86">
        <v>4279</v>
      </c>
      <c r="H25" s="86">
        <v>233517</v>
      </c>
      <c r="I25" s="86">
        <v>139854</v>
      </c>
      <c r="J25" s="86">
        <v>93663</v>
      </c>
      <c r="K25" s="86">
        <v>8255</v>
      </c>
      <c r="L25" s="86">
        <v>18497</v>
      </c>
      <c r="M25" s="86">
        <v>4086</v>
      </c>
      <c r="N25" s="86">
        <v>-83132</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24991</v>
      </c>
      <c r="D26" s="82">
        <v>609</v>
      </c>
      <c r="E26" s="82">
        <v>2686</v>
      </c>
      <c r="F26" s="82">
        <v>1121</v>
      </c>
      <c r="G26" s="82">
        <v>57</v>
      </c>
      <c r="H26" s="82">
        <v>211</v>
      </c>
      <c r="I26" s="82">
        <v>0</v>
      </c>
      <c r="J26" s="82">
        <v>211</v>
      </c>
      <c r="K26" s="82">
        <v>7</v>
      </c>
      <c r="L26" s="82">
        <v>5413</v>
      </c>
      <c r="M26" s="82">
        <v>14888</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8452</v>
      </c>
      <c r="D27" s="82">
        <v>0</v>
      </c>
      <c r="E27" s="82">
        <v>2526</v>
      </c>
      <c r="F27" s="82">
        <v>684</v>
      </c>
      <c r="G27" s="82">
        <v>0</v>
      </c>
      <c r="H27" s="82">
        <v>0</v>
      </c>
      <c r="I27" s="82">
        <v>0</v>
      </c>
      <c r="J27" s="82">
        <v>0</v>
      </c>
      <c r="K27" s="82">
        <v>0</v>
      </c>
      <c r="L27" s="82">
        <v>5242</v>
      </c>
      <c r="M27" s="82">
        <v>0</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683</v>
      </c>
      <c r="D29" s="82">
        <v>0</v>
      </c>
      <c r="E29" s="82">
        <v>415</v>
      </c>
      <c r="F29" s="82">
        <v>51</v>
      </c>
      <c r="G29" s="82">
        <v>0</v>
      </c>
      <c r="H29" s="82">
        <v>218</v>
      </c>
      <c r="I29" s="82">
        <v>102</v>
      </c>
      <c r="J29" s="82">
        <v>116</v>
      </c>
      <c r="K29" s="82">
        <v>0</v>
      </c>
      <c r="L29" s="82">
        <v>0</v>
      </c>
      <c r="M29" s="82">
        <v>0</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86</v>
      </c>
      <c r="D30" s="82">
        <v>0</v>
      </c>
      <c r="E30" s="82">
        <v>0</v>
      </c>
      <c r="F30" s="82">
        <v>0</v>
      </c>
      <c r="G30" s="82">
        <v>0</v>
      </c>
      <c r="H30" s="82">
        <v>0</v>
      </c>
      <c r="I30" s="82">
        <v>0</v>
      </c>
      <c r="J30" s="82">
        <v>0</v>
      </c>
      <c r="K30" s="82">
        <v>0</v>
      </c>
      <c r="L30" s="82">
        <v>86</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25589</v>
      </c>
      <c r="D31" s="86">
        <v>609</v>
      </c>
      <c r="E31" s="86">
        <v>3100</v>
      </c>
      <c r="F31" s="86">
        <v>1172</v>
      </c>
      <c r="G31" s="86">
        <v>57</v>
      </c>
      <c r="H31" s="86">
        <v>429</v>
      </c>
      <c r="I31" s="86">
        <v>102</v>
      </c>
      <c r="J31" s="86">
        <v>327</v>
      </c>
      <c r="K31" s="86">
        <v>7</v>
      </c>
      <c r="L31" s="86">
        <v>5327</v>
      </c>
      <c r="M31" s="86">
        <v>14888</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271910</v>
      </c>
      <c r="D32" s="86">
        <v>20616</v>
      </c>
      <c r="E32" s="86">
        <v>15308</v>
      </c>
      <c r="F32" s="86">
        <v>29777</v>
      </c>
      <c r="G32" s="86">
        <v>4336</v>
      </c>
      <c r="H32" s="86">
        <v>233946</v>
      </c>
      <c r="I32" s="86">
        <v>139956</v>
      </c>
      <c r="J32" s="86">
        <v>93990</v>
      </c>
      <c r="K32" s="86">
        <v>8262</v>
      </c>
      <c r="L32" s="86">
        <v>23824</v>
      </c>
      <c r="M32" s="86">
        <v>18974</v>
      </c>
      <c r="N32" s="86">
        <v>-83132</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44663</v>
      </c>
      <c r="D37" s="82">
        <v>0</v>
      </c>
      <c r="E37" s="82">
        <v>0</v>
      </c>
      <c r="F37" s="82">
        <v>0</v>
      </c>
      <c r="G37" s="82">
        <v>0</v>
      </c>
      <c r="H37" s="82">
        <v>0</v>
      </c>
      <c r="I37" s="82">
        <v>0</v>
      </c>
      <c r="J37" s="82">
        <v>0</v>
      </c>
      <c r="K37" s="82">
        <v>0</v>
      </c>
      <c r="L37" s="82">
        <v>0</v>
      </c>
      <c r="M37" s="82">
        <v>0</v>
      </c>
      <c r="N37" s="82">
        <v>44663</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29915</v>
      </c>
      <c r="D38" s="82">
        <v>0</v>
      </c>
      <c r="E38" s="82">
        <v>0</v>
      </c>
      <c r="F38" s="82">
        <v>0</v>
      </c>
      <c r="G38" s="82">
        <v>0</v>
      </c>
      <c r="H38" s="82">
        <v>0</v>
      </c>
      <c r="I38" s="82">
        <v>0</v>
      </c>
      <c r="J38" s="82">
        <v>0</v>
      </c>
      <c r="K38" s="82">
        <v>0</v>
      </c>
      <c r="L38" s="82">
        <v>0</v>
      </c>
      <c r="M38" s="82">
        <v>0</v>
      </c>
      <c r="N38" s="82">
        <v>29915</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101879</v>
      </c>
      <c r="D39" s="82">
        <v>11</v>
      </c>
      <c r="E39" s="82">
        <v>9</v>
      </c>
      <c r="F39" s="82">
        <v>503</v>
      </c>
      <c r="G39" s="82">
        <v>914</v>
      </c>
      <c r="H39" s="82">
        <v>99457</v>
      </c>
      <c r="I39" s="82">
        <v>46809</v>
      </c>
      <c r="J39" s="82">
        <v>52648</v>
      </c>
      <c r="K39" s="82">
        <v>21</v>
      </c>
      <c r="L39" s="82">
        <v>955</v>
      </c>
      <c r="M39" s="82">
        <v>9</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17511</v>
      </c>
      <c r="D40" s="82">
        <v>0</v>
      </c>
      <c r="E40" s="82">
        <v>0</v>
      </c>
      <c r="F40" s="82">
        <v>7</v>
      </c>
      <c r="G40" s="82">
        <v>67</v>
      </c>
      <c r="H40" s="82">
        <v>17399</v>
      </c>
      <c r="I40" s="82">
        <v>17399</v>
      </c>
      <c r="J40" s="82">
        <v>0</v>
      </c>
      <c r="K40" s="82">
        <v>0</v>
      </c>
      <c r="L40" s="82">
        <v>38</v>
      </c>
      <c r="M40" s="82">
        <v>0</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9168</v>
      </c>
      <c r="D41" s="82">
        <v>18</v>
      </c>
      <c r="E41" s="82">
        <v>3784</v>
      </c>
      <c r="F41" s="82">
        <v>56</v>
      </c>
      <c r="G41" s="82">
        <v>737</v>
      </c>
      <c r="H41" s="82">
        <v>188</v>
      </c>
      <c r="I41" s="82">
        <v>1</v>
      </c>
      <c r="J41" s="82">
        <v>188</v>
      </c>
      <c r="K41" s="82">
        <v>277</v>
      </c>
      <c r="L41" s="82">
        <v>3947</v>
      </c>
      <c r="M41" s="82">
        <v>161</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161947</v>
      </c>
      <c r="D42" s="82">
        <v>822</v>
      </c>
      <c r="E42" s="82">
        <v>3888</v>
      </c>
      <c r="F42" s="82">
        <v>3381</v>
      </c>
      <c r="G42" s="82">
        <v>117</v>
      </c>
      <c r="H42" s="82">
        <v>68236</v>
      </c>
      <c r="I42" s="82">
        <v>38907</v>
      </c>
      <c r="J42" s="82">
        <v>29329</v>
      </c>
      <c r="K42" s="82">
        <v>964</v>
      </c>
      <c r="L42" s="82">
        <v>247</v>
      </c>
      <c r="M42" s="82">
        <v>350</v>
      </c>
      <c r="N42" s="82">
        <v>83942</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111856</v>
      </c>
      <c r="D43" s="82">
        <v>34</v>
      </c>
      <c r="E43" s="82">
        <v>0</v>
      </c>
      <c r="F43" s="82">
        <v>2988</v>
      </c>
      <c r="G43" s="82">
        <v>72</v>
      </c>
      <c r="H43" s="82">
        <v>24852</v>
      </c>
      <c r="I43" s="82">
        <v>97</v>
      </c>
      <c r="J43" s="82">
        <v>24755</v>
      </c>
      <c r="K43" s="82">
        <v>0</v>
      </c>
      <c r="L43" s="82">
        <v>13</v>
      </c>
      <c r="M43" s="82">
        <v>1</v>
      </c>
      <c r="N43" s="82">
        <v>83896</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253227</v>
      </c>
      <c r="D44" s="86">
        <v>817</v>
      </c>
      <c r="E44" s="86">
        <v>7681</v>
      </c>
      <c r="F44" s="86">
        <v>959</v>
      </c>
      <c r="G44" s="86">
        <v>1762</v>
      </c>
      <c r="H44" s="86">
        <v>160428</v>
      </c>
      <c r="I44" s="86">
        <v>103018</v>
      </c>
      <c r="J44" s="86">
        <v>57410</v>
      </c>
      <c r="K44" s="86">
        <v>1263</v>
      </c>
      <c r="L44" s="86">
        <v>5174</v>
      </c>
      <c r="M44" s="86">
        <v>519</v>
      </c>
      <c r="N44" s="86">
        <v>74624</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18324</v>
      </c>
      <c r="D45" s="82">
        <v>0</v>
      </c>
      <c r="E45" s="82">
        <v>942</v>
      </c>
      <c r="F45" s="82">
        <v>0</v>
      </c>
      <c r="G45" s="82">
        <v>0</v>
      </c>
      <c r="H45" s="82">
        <v>0</v>
      </c>
      <c r="I45" s="82">
        <v>0</v>
      </c>
      <c r="J45" s="82">
        <v>0</v>
      </c>
      <c r="K45" s="82">
        <v>0</v>
      </c>
      <c r="L45" s="82">
        <v>3953</v>
      </c>
      <c r="M45" s="82">
        <v>5304</v>
      </c>
      <c r="N45" s="82">
        <v>8125</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9927</v>
      </c>
      <c r="D47" s="82">
        <v>19</v>
      </c>
      <c r="E47" s="82">
        <v>0</v>
      </c>
      <c r="F47" s="82">
        <v>3</v>
      </c>
      <c r="G47" s="82">
        <v>0</v>
      </c>
      <c r="H47" s="82">
        <v>231</v>
      </c>
      <c r="I47" s="82">
        <v>65</v>
      </c>
      <c r="J47" s="82">
        <v>165</v>
      </c>
      <c r="K47" s="82">
        <v>0</v>
      </c>
      <c r="L47" s="82">
        <v>89</v>
      </c>
      <c r="M47" s="82">
        <v>9584</v>
      </c>
      <c r="N47" s="82">
        <v>0</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86</v>
      </c>
      <c r="D48" s="82">
        <v>0</v>
      </c>
      <c r="E48" s="82">
        <v>0</v>
      </c>
      <c r="F48" s="82">
        <v>0</v>
      </c>
      <c r="G48" s="82">
        <v>0</v>
      </c>
      <c r="H48" s="82">
        <v>0</v>
      </c>
      <c r="I48" s="82">
        <v>0</v>
      </c>
      <c r="J48" s="82">
        <v>0</v>
      </c>
      <c r="K48" s="82">
        <v>0</v>
      </c>
      <c r="L48" s="82">
        <v>86</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28166</v>
      </c>
      <c r="D49" s="86">
        <v>19</v>
      </c>
      <c r="E49" s="86">
        <v>942</v>
      </c>
      <c r="F49" s="86">
        <v>3</v>
      </c>
      <c r="G49" s="86">
        <v>0</v>
      </c>
      <c r="H49" s="86">
        <v>231</v>
      </c>
      <c r="I49" s="86">
        <v>65</v>
      </c>
      <c r="J49" s="86">
        <v>165</v>
      </c>
      <c r="K49" s="86">
        <v>0</v>
      </c>
      <c r="L49" s="86">
        <v>3956</v>
      </c>
      <c r="M49" s="86">
        <v>14888</v>
      </c>
      <c r="N49" s="86">
        <v>8125</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281393</v>
      </c>
      <c r="D50" s="86">
        <v>837</v>
      </c>
      <c r="E50" s="86">
        <v>8623</v>
      </c>
      <c r="F50" s="86">
        <v>962</v>
      </c>
      <c r="G50" s="86">
        <v>1762</v>
      </c>
      <c r="H50" s="86">
        <v>160659</v>
      </c>
      <c r="I50" s="86">
        <v>103084</v>
      </c>
      <c r="J50" s="86">
        <v>57576</v>
      </c>
      <c r="K50" s="86">
        <v>1263</v>
      </c>
      <c r="L50" s="86">
        <v>9130</v>
      </c>
      <c r="M50" s="86">
        <v>15407</v>
      </c>
      <c r="N50" s="86">
        <v>82749</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9483</v>
      </c>
      <c r="D51" s="86">
        <v>-19779</v>
      </c>
      <c r="E51" s="86">
        <v>-6685</v>
      </c>
      <c r="F51" s="86">
        <v>-28815</v>
      </c>
      <c r="G51" s="86">
        <v>-2573</v>
      </c>
      <c r="H51" s="86">
        <v>-73287</v>
      </c>
      <c r="I51" s="86">
        <v>-36872</v>
      </c>
      <c r="J51" s="86">
        <v>-36415</v>
      </c>
      <c r="K51" s="86">
        <v>-6999</v>
      </c>
      <c r="L51" s="86">
        <v>-14693</v>
      </c>
      <c r="M51" s="86">
        <v>-3567</v>
      </c>
      <c r="N51" s="86">
        <v>165881</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6906</v>
      </c>
      <c r="D52" s="89">
        <v>-19189</v>
      </c>
      <c r="E52" s="89">
        <v>-4527</v>
      </c>
      <c r="F52" s="89">
        <v>-27646</v>
      </c>
      <c r="G52" s="89">
        <v>-2516</v>
      </c>
      <c r="H52" s="89">
        <v>-73089</v>
      </c>
      <c r="I52" s="89">
        <v>-36836</v>
      </c>
      <c r="J52" s="89">
        <v>-36253</v>
      </c>
      <c r="K52" s="89">
        <v>-6992</v>
      </c>
      <c r="L52" s="89">
        <v>-13323</v>
      </c>
      <c r="M52" s="89">
        <v>-3567</v>
      </c>
      <c r="N52" s="89">
        <v>157756</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1700</v>
      </c>
      <c r="D53" s="82">
        <v>0</v>
      </c>
      <c r="E53" s="82">
        <v>0</v>
      </c>
      <c r="F53" s="82">
        <v>0</v>
      </c>
      <c r="G53" s="82">
        <v>0</v>
      </c>
      <c r="H53" s="82">
        <v>0</v>
      </c>
      <c r="I53" s="82">
        <v>0</v>
      </c>
      <c r="J53" s="82">
        <v>0</v>
      </c>
      <c r="K53" s="82">
        <v>0</v>
      </c>
      <c r="L53" s="82">
        <v>0</v>
      </c>
      <c r="M53" s="82">
        <v>0</v>
      </c>
      <c r="N53" s="82">
        <v>1700</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8792</v>
      </c>
      <c r="D54" s="82">
        <v>0</v>
      </c>
      <c r="E54" s="82">
        <v>0</v>
      </c>
      <c r="F54" s="82">
        <v>0</v>
      </c>
      <c r="G54" s="82">
        <v>0</v>
      </c>
      <c r="H54" s="82">
        <v>0</v>
      </c>
      <c r="I54" s="82">
        <v>0</v>
      </c>
      <c r="J54" s="82">
        <v>0</v>
      </c>
      <c r="K54" s="82">
        <v>0</v>
      </c>
      <c r="L54" s="82">
        <v>0</v>
      </c>
      <c r="M54" s="82">
        <v>0</v>
      </c>
      <c r="N54" s="82">
        <v>8792</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296.45999999999998</v>
      </c>
      <c r="D56" s="83">
        <v>65.319999999999993</v>
      </c>
      <c r="E56" s="83">
        <v>43.46</v>
      </c>
      <c r="F56" s="83">
        <v>18.329999999999998</v>
      </c>
      <c r="G56" s="83">
        <v>14.7</v>
      </c>
      <c r="H56" s="83">
        <v>83.58</v>
      </c>
      <c r="I56" s="83">
        <v>59.88</v>
      </c>
      <c r="J56" s="83">
        <v>23.7</v>
      </c>
      <c r="K56" s="83">
        <v>16.22</v>
      </c>
      <c r="L56" s="83">
        <v>42.34</v>
      </c>
      <c r="M56" s="83">
        <v>12.51</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170.46</v>
      </c>
      <c r="D57" s="83">
        <v>18.68</v>
      </c>
      <c r="E57" s="83">
        <v>4.3499999999999996</v>
      </c>
      <c r="F57" s="83">
        <v>83.93</v>
      </c>
      <c r="G57" s="83">
        <v>2.86</v>
      </c>
      <c r="H57" s="83">
        <v>33.630000000000003</v>
      </c>
      <c r="I57" s="83">
        <v>32.020000000000003</v>
      </c>
      <c r="J57" s="83">
        <v>1.61</v>
      </c>
      <c r="K57" s="83">
        <v>3.22</v>
      </c>
      <c r="L57" s="83">
        <v>23.19</v>
      </c>
      <c r="M57" s="83">
        <v>0.6</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620.94000000000005</v>
      </c>
      <c r="D58" s="83">
        <v>0</v>
      </c>
      <c r="E58" s="83">
        <v>0</v>
      </c>
      <c r="F58" s="83">
        <v>0</v>
      </c>
      <c r="G58" s="83">
        <v>0</v>
      </c>
      <c r="H58" s="83">
        <v>620.94000000000005</v>
      </c>
      <c r="I58" s="83">
        <v>528.07000000000005</v>
      </c>
      <c r="J58" s="83">
        <v>92.88</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3.36</v>
      </c>
      <c r="D59" s="83">
        <v>0</v>
      </c>
      <c r="E59" s="83">
        <v>0</v>
      </c>
      <c r="F59" s="83">
        <v>0</v>
      </c>
      <c r="G59" s="83">
        <v>0</v>
      </c>
      <c r="H59" s="83">
        <v>0</v>
      </c>
      <c r="I59" s="83">
        <v>0</v>
      </c>
      <c r="J59" s="83">
        <v>0</v>
      </c>
      <c r="K59" s="83">
        <v>0</v>
      </c>
      <c r="L59" s="83">
        <v>0</v>
      </c>
      <c r="M59" s="83">
        <v>0</v>
      </c>
      <c r="N59" s="83">
        <v>3.36</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563.53</v>
      </c>
      <c r="D60" s="83">
        <v>8.57</v>
      </c>
      <c r="E60" s="83">
        <v>8.59</v>
      </c>
      <c r="F60" s="83">
        <v>43.7</v>
      </c>
      <c r="G60" s="83">
        <v>2.5499999999999998</v>
      </c>
      <c r="H60" s="83">
        <v>455.49</v>
      </c>
      <c r="I60" s="83">
        <v>26.6</v>
      </c>
      <c r="J60" s="83">
        <v>428.89</v>
      </c>
      <c r="K60" s="83">
        <v>18.7</v>
      </c>
      <c r="L60" s="83">
        <v>19.989999999999998</v>
      </c>
      <c r="M60" s="83">
        <v>5.77</v>
      </c>
      <c r="N60" s="83">
        <v>0.17</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516.77</v>
      </c>
      <c r="D61" s="83">
        <v>0.16</v>
      </c>
      <c r="E61" s="83">
        <v>0</v>
      </c>
      <c r="F61" s="83">
        <v>13.81</v>
      </c>
      <c r="G61" s="83">
        <v>0.33</v>
      </c>
      <c r="H61" s="83">
        <v>114.81</v>
      </c>
      <c r="I61" s="83">
        <v>0.45</v>
      </c>
      <c r="J61" s="83">
        <v>114.36</v>
      </c>
      <c r="K61" s="83">
        <v>0</v>
      </c>
      <c r="L61" s="83">
        <v>0.06</v>
      </c>
      <c r="M61" s="83">
        <v>0</v>
      </c>
      <c r="N61" s="83">
        <v>387.59</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1137.98</v>
      </c>
      <c r="D62" s="87">
        <v>92.43</v>
      </c>
      <c r="E62" s="87">
        <v>56.4</v>
      </c>
      <c r="F62" s="87">
        <v>132.15</v>
      </c>
      <c r="G62" s="87">
        <v>19.77</v>
      </c>
      <c r="H62" s="87">
        <v>1078.83</v>
      </c>
      <c r="I62" s="87">
        <v>646.12</v>
      </c>
      <c r="J62" s="87">
        <v>432.72</v>
      </c>
      <c r="K62" s="87">
        <v>38.14</v>
      </c>
      <c r="L62" s="87">
        <v>85.45</v>
      </c>
      <c r="M62" s="87">
        <v>18.88</v>
      </c>
      <c r="N62" s="87">
        <v>-384.06</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115.46</v>
      </c>
      <c r="D63" s="83">
        <v>2.81</v>
      </c>
      <c r="E63" s="83">
        <v>12.41</v>
      </c>
      <c r="F63" s="83">
        <v>5.18</v>
      </c>
      <c r="G63" s="83">
        <v>0.26</v>
      </c>
      <c r="H63" s="83">
        <v>0.98</v>
      </c>
      <c r="I63" s="83">
        <v>0</v>
      </c>
      <c r="J63" s="83">
        <v>0.98</v>
      </c>
      <c r="K63" s="83">
        <v>0.03</v>
      </c>
      <c r="L63" s="83">
        <v>25.01</v>
      </c>
      <c r="M63" s="83">
        <v>68.78</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39.049999999999997</v>
      </c>
      <c r="D64" s="83">
        <v>0</v>
      </c>
      <c r="E64" s="83">
        <v>11.67</v>
      </c>
      <c r="F64" s="83">
        <v>3.16</v>
      </c>
      <c r="G64" s="83">
        <v>0</v>
      </c>
      <c r="H64" s="83">
        <v>0</v>
      </c>
      <c r="I64" s="83">
        <v>0</v>
      </c>
      <c r="J64" s="83">
        <v>0</v>
      </c>
      <c r="K64" s="83">
        <v>0</v>
      </c>
      <c r="L64" s="83">
        <v>24.22</v>
      </c>
      <c r="M64" s="83">
        <v>0</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3.16</v>
      </c>
      <c r="D66" s="83">
        <v>0</v>
      </c>
      <c r="E66" s="83">
        <v>1.92</v>
      </c>
      <c r="F66" s="83">
        <v>0.23</v>
      </c>
      <c r="G66" s="83">
        <v>0</v>
      </c>
      <c r="H66" s="83">
        <v>1.01</v>
      </c>
      <c r="I66" s="83">
        <v>0.47</v>
      </c>
      <c r="J66" s="83">
        <v>0.54</v>
      </c>
      <c r="K66" s="83">
        <v>0</v>
      </c>
      <c r="L66" s="83">
        <v>0</v>
      </c>
      <c r="M66" s="83">
        <v>0</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0.4</v>
      </c>
      <c r="D67" s="83">
        <v>0</v>
      </c>
      <c r="E67" s="83">
        <v>0</v>
      </c>
      <c r="F67" s="83">
        <v>0</v>
      </c>
      <c r="G67" s="83">
        <v>0</v>
      </c>
      <c r="H67" s="83">
        <v>0</v>
      </c>
      <c r="I67" s="83">
        <v>0</v>
      </c>
      <c r="J67" s="83">
        <v>0</v>
      </c>
      <c r="K67" s="83">
        <v>0</v>
      </c>
      <c r="L67" s="83">
        <v>0.4</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118.22</v>
      </c>
      <c r="D68" s="87">
        <v>2.81</v>
      </c>
      <c r="E68" s="87">
        <v>14.32</v>
      </c>
      <c r="F68" s="87">
        <v>5.41</v>
      </c>
      <c r="G68" s="87">
        <v>0.26</v>
      </c>
      <c r="H68" s="87">
        <v>1.98</v>
      </c>
      <c r="I68" s="87">
        <v>0.47</v>
      </c>
      <c r="J68" s="87">
        <v>1.51</v>
      </c>
      <c r="K68" s="87">
        <v>0.03</v>
      </c>
      <c r="L68" s="87">
        <v>24.61</v>
      </c>
      <c r="M68" s="87">
        <v>68.78</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1256.2</v>
      </c>
      <c r="D69" s="87">
        <v>95.24</v>
      </c>
      <c r="E69" s="87">
        <v>70.72</v>
      </c>
      <c r="F69" s="87">
        <v>137.57</v>
      </c>
      <c r="G69" s="87">
        <v>20.03</v>
      </c>
      <c r="H69" s="87">
        <v>1080.81</v>
      </c>
      <c r="I69" s="87">
        <v>646.58000000000004</v>
      </c>
      <c r="J69" s="87">
        <v>434.23</v>
      </c>
      <c r="K69" s="87">
        <v>38.17</v>
      </c>
      <c r="L69" s="87">
        <v>110.06</v>
      </c>
      <c r="M69" s="87">
        <v>87.66</v>
      </c>
      <c r="N69" s="87">
        <v>-384.06</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206.34</v>
      </c>
      <c r="D74" s="83">
        <v>0</v>
      </c>
      <c r="E74" s="83">
        <v>0</v>
      </c>
      <c r="F74" s="83">
        <v>0</v>
      </c>
      <c r="G74" s="83">
        <v>0</v>
      </c>
      <c r="H74" s="83">
        <v>0</v>
      </c>
      <c r="I74" s="83">
        <v>0</v>
      </c>
      <c r="J74" s="83">
        <v>0</v>
      </c>
      <c r="K74" s="83">
        <v>0</v>
      </c>
      <c r="L74" s="83">
        <v>0</v>
      </c>
      <c r="M74" s="83">
        <v>0</v>
      </c>
      <c r="N74" s="83">
        <v>206.34</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138.19999999999999</v>
      </c>
      <c r="D75" s="83">
        <v>0</v>
      </c>
      <c r="E75" s="83">
        <v>0</v>
      </c>
      <c r="F75" s="83">
        <v>0</v>
      </c>
      <c r="G75" s="83">
        <v>0</v>
      </c>
      <c r="H75" s="83">
        <v>0</v>
      </c>
      <c r="I75" s="83">
        <v>0</v>
      </c>
      <c r="J75" s="83">
        <v>0</v>
      </c>
      <c r="K75" s="83">
        <v>0</v>
      </c>
      <c r="L75" s="83">
        <v>0</v>
      </c>
      <c r="M75" s="83">
        <v>0</v>
      </c>
      <c r="N75" s="83">
        <v>138.19999999999999</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470.67</v>
      </c>
      <c r="D76" s="83">
        <v>0.05</v>
      </c>
      <c r="E76" s="83">
        <v>0.04</v>
      </c>
      <c r="F76" s="83">
        <v>2.3199999999999998</v>
      </c>
      <c r="G76" s="83">
        <v>4.22</v>
      </c>
      <c r="H76" s="83">
        <v>459.48</v>
      </c>
      <c r="I76" s="83">
        <v>216.25</v>
      </c>
      <c r="J76" s="83">
        <v>243.23</v>
      </c>
      <c r="K76" s="83">
        <v>0.1</v>
      </c>
      <c r="L76" s="83">
        <v>4.41</v>
      </c>
      <c r="M76" s="83">
        <v>0.04</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80.900000000000006</v>
      </c>
      <c r="D77" s="83">
        <v>0</v>
      </c>
      <c r="E77" s="83">
        <v>0</v>
      </c>
      <c r="F77" s="83">
        <v>0.03</v>
      </c>
      <c r="G77" s="83">
        <v>0.31</v>
      </c>
      <c r="H77" s="83">
        <v>80.38</v>
      </c>
      <c r="I77" s="83">
        <v>80.38</v>
      </c>
      <c r="J77" s="83">
        <v>0</v>
      </c>
      <c r="K77" s="83">
        <v>0</v>
      </c>
      <c r="L77" s="83">
        <v>0.18</v>
      </c>
      <c r="M77" s="83">
        <v>0</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42.36</v>
      </c>
      <c r="D78" s="83">
        <v>0.08</v>
      </c>
      <c r="E78" s="83">
        <v>17.48</v>
      </c>
      <c r="F78" s="83">
        <v>0.26</v>
      </c>
      <c r="G78" s="83">
        <v>3.4</v>
      </c>
      <c r="H78" s="83">
        <v>0.87</v>
      </c>
      <c r="I78" s="83">
        <v>0</v>
      </c>
      <c r="J78" s="83">
        <v>0.87</v>
      </c>
      <c r="K78" s="83">
        <v>1.28</v>
      </c>
      <c r="L78" s="83">
        <v>18.23</v>
      </c>
      <c r="M78" s="83">
        <v>0.74</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748.18</v>
      </c>
      <c r="D79" s="83">
        <v>3.8</v>
      </c>
      <c r="E79" s="83">
        <v>17.96</v>
      </c>
      <c r="F79" s="83">
        <v>15.62</v>
      </c>
      <c r="G79" s="83">
        <v>0.54</v>
      </c>
      <c r="H79" s="83">
        <v>315.25</v>
      </c>
      <c r="I79" s="83">
        <v>179.75</v>
      </c>
      <c r="J79" s="83">
        <v>135.5</v>
      </c>
      <c r="K79" s="83">
        <v>4.45</v>
      </c>
      <c r="L79" s="83">
        <v>1.1399999999999999</v>
      </c>
      <c r="M79" s="83">
        <v>1.62</v>
      </c>
      <c r="N79" s="83">
        <v>387.81</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516.77</v>
      </c>
      <c r="D80" s="83">
        <v>0.16</v>
      </c>
      <c r="E80" s="83">
        <v>0</v>
      </c>
      <c r="F80" s="83">
        <v>13.81</v>
      </c>
      <c r="G80" s="83">
        <v>0.33</v>
      </c>
      <c r="H80" s="83">
        <v>114.81</v>
      </c>
      <c r="I80" s="83">
        <v>0.45</v>
      </c>
      <c r="J80" s="83">
        <v>114.36</v>
      </c>
      <c r="K80" s="83">
        <v>0</v>
      </c>
      <c r="L80" s="83">
        <v>0.06</v>
      </c>
      <c r="M80" s="83">
        <v>0</v>
      </c>
      <c r="N80" s="83">
        <v>387.59</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1169.8900000000001</v>
      </c>
      <c r="D81" s="87">
        <v>3.78</v>
      </c>
      <c r="E81" s="87">
        <v>35.49</v>
      </c>
      <c r="F81" s="87">
        <v>4.43</v>
      </c>
      <c r="G81" s="87">
        <v>8.14</v>
      </c>
      <c r="H81" s="87">
        <v>741.17</v>
      </c>
      <c r="I81" s="87">
        <v>475.94</v>
      </c>
      <c r="J81" s="87">
        <v>265.23</v>
      </c>
      <c r="K81" s="87">
        <v>5.83</v>
      </c>
      <c r="L81" s="87">
        <v>23.9</v>
      </c>
      <c r="M81" s="87">
        <v>2.4</v>
      </c>
      <c r="N81" s="87">
        <v>344.76</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84.66</v>
      </c>
      <c r="D82" s="83">
        <v>0</v>
      </c>
      <c r="E82" s="83">
        <v>4.3499999999999996</v>
      </c>
      <c r="F82" s="83">
        <v>0</v>
      </c>
      <c r="G82" s="83">
        <v>0</v>
      </c>
      <c r="H82" s="83">
        <v>0</v>
      </c>
      <c r="I82" s="83">
        <v>0</v>
      </c>
      <c r="J82" s="83">
        <v>0</v>
      </c>
      <c r="K82" s="83">
        <v>0</v>
      </c>
      <c r="L82" s="83">
        <v>18.260000000000002</v>
      </c>
      <c r="M82" s="83">
        <v>24.5</v>
      </c>
      <c r="N82" s="83">
        <v>37.54</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45.86</v>
      </c>
      <c r="D84" s="83">
        <v>0.09</v>
      </c>
      <c r="E84" s="83">
        <v>0</v>
      </c>
      <c r="F84" s="83">
        <v>0.02</v>
      </c>
      <c r="G84" s="83">
        <v>0</v>
      </c>
      <c r="H84" s="83">
        <v>1.07</v>
      </c>
      <c r="I84" s="83">
        <v>0.3</v>
      </c>
      <c r="J84" s="83">
        <v>0.76</v>
      </c>
      <c r="K84" s="83">
        <v>0</v>
      </c>
      <c r="L84" s="83">
        <v>0.41</v>
      </c>
      <c r="M84" s="83">
        <v>44.28</v>
      </c>
      <c r="N84" s="83">
        <v>0</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0.4</v>
      </c>
      <c r="D85" s="83">
        <v>0</v>
      </c>
      <c r="E85" s="83">
        <v>0</v>
      </c>
      <c r="F85" s="83">
        <v>0</v>
      </c>
      <c r="G85" s="83">
        <v>0</v>
      </c>
      <c r="H85" s="83">
        <v>0</v>
      </c>
      <c r="I85" s="83">
        <v>0</v>
      </c>
      <c r="J85" s="83">
        <v>0</v>
      </c>
      <c r="K85" s="83">
        <v>0</v>
      </c>
      <c r="L85" s="83">
        <v>0.4</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130.12</v>
      </c>
      <c r="D86" s="87">
        <v>0.09</v>
      </c>
      <c r="E86" s="87">
        <v>4.3499999999999996</v>
      </c>
      <c r="F86" s="87">
        <v>0.02</v>
      </c>
      <c r="G86" s="87">
        <v>0</v>
      </c>
      <c r="H86" s="87">
        <v>1.07</v>
      </c>
      <c r="I86" s="87">
        <v>0.3</v>
      </c>
      <c r="J86" s="87">
        <v>0.76</v>
      </c>
      <c r="K86" s="87">
        <v>0</v>
      </c>
      <c r="L86" s="87">
        <v>18.28</v>
      </c>
      <c r="M86" s="87">
        <v>68.78</v>
      </c>
      <c r="N86" s="87">
        <v>37.54</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1300.01</v>
      </c>
      <c r="D87" s="87">
        <v>3.87</v>
      </c>
      <c r="E87" s="87">
        <v>39.840000000000003</v>
      </c>
      <c r="F87" s="87">
        <v>4.45</v>
      </c>
      <c r="G87" s="87">
        <v>8.14</v>
      </c>
      <c r="H87" s="87">
        <v>742.23</v>
      </c>
      <c r="I87" s="87">
        <v>476.24</v>
      </c>
      <c r="J87" s="87">
        <v>265.99</v>
      </c>
      <c r="K87" s="87">
        <v>5.83</v>
      </c>
      <c r="L87" s="87">
        <v>42.18</v>
      </c>
      <c r="M87" s="87">
        <v>71.180000000000007</v>
      </c>
      <c r="N87" s="87">
        <v>382.3</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43.81</v>
      </c>
      <c r="D88" s="87">
        <v>-91.38</v>
      </c>
      <c r="E88" s="87">
        <v>-30.88</v>
      </c>
      <c r="F88" s="87">
        <v>-133.12</v>
      </c>
      <c r="G88" s="87">
        <v>-11.89</v>
      </c>
      <c r="H88" s="87">
        <v>-338.58</v>
      </c>
      <c r="I88" s="87">
        <v>-170.35</v>
      </c>
      <c r="J88" s="87">
        <v>-168.23</v>
      </c>
      <c r="K88" s="87">
        <v>-32.340000000000003</v>
      </c>
      <c r="L88" s="87">
        <v>-67.88</v>
      </c>
      <c r="M88" s="87">
        <v>-16.48</v>
      </c>
      <c r="N88" s="87">
        <v>766.36</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31.91</v>
      </c>
      <c r="D89" s="90">
        <v>-88.65</v>
      </c>
      <c r="E89" s="90">
        <v>-20.91</v>
      </c>
      <c r="F89" s="90">
        <v>-127.72</v>
      </c>
      <c r="G89" s="90">
        <v>-11.63</v>
      </c>
      <c r="H89" s="90">
        <v>-337.67</v>
      </c>
      <c r="I89" s="90">
        <v>-170.18</v>
      </c>
      <c r="J89" s="90">
        <v>-167.49</v>
      </c>
      <c r="K89" s="90">
        <v>-32.299999999999997</v>
      </c>
      <c r="L89" s="90">
        <v>-61.55</v>
      </c>
      <c r="M89" s="90">
        <v>-16.48</v>
      </c>
      <c r="N89" s="90">
        <v>728.82</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7.85</v>
      </c>
      <c r="D90" s="83">
        <v>0</v>
      </c>
      <c r="E90" s="83">
        <v>0</v>
      </c>
      <c r="F90" s="83">
        <v>0</v>
      </c>
      <c r="G90" s="83">
        <v>0</v>
      </c>
      <c r="H90" s="83">
        <v>0</v>
      </c>
      <c r="I90" s="83">
        <v>0</v>
      </c>
      <c r="J90" s="83">
        <v>0</v>
      </c>
      <c r="K90" s="83">
        <v>0</v>
      </c>
      <c r="L90" s="83">
        <v>0</v>
      </c>
      <c r="M90" s="83">
        <v>0</v>
      </c>
      <c r="N90" s="83">
        <v>7.85</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40.619999999999997</v>
      </c>
      <c r="D91" s="83">
        <v>0</v>
      </c>
      <c r="E91" s="83">
        <v>0</v>
      </c>
      <c r="F91" s="83">
        <v>0</v>
      </c>
      <c r="G91" s="83">
        <v>0</v>
      </c>
      <c r="H91" s="83">
        <v>0</v>
      </c>
      <c r="I91" s="83">
        <v>0</v>
      </c>
      <c r="J91" s="83">
        <v>0</v>
      </c>
      <c r="K91" s="83">
        <v>0</v>
      </c>
      <c r="L91" s="83">
        <v>0</v>
      </c>
      <c r="M91" s="83">
        <v>0</v>
      </c>
      <c r="N91" s="83">
        <v>40.619999999999997</v>
      </c>
    </row>
  </sheetData>
  <mergeCells count="27">
    <mergeCell ref="A1:B1"/>
    <mergeCell ref="C1:G1"/>
    <mergeCell ref="H1:N1"/>
    <mergeCell ref="H2:N3"/>
    <mergeCell ref="C2:G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931</v>
      </c>
      <c r="B1" s="228"/>
      <c r="C1" s="219" t="str">
        <f>"Auszahlungen und Einzahlungen der Kreisverwaltungen "&amp;Deckblatt!A7&amp;" 
nach Produktbereichen"</f>
        <v>Auszahlungen und Einzahlungen der Kreisverwaltungen 2020 
nach Produktbereichen</v>
      </c>
      <c r="D1" s="219"/>
      <c r="E1" s="219"/>
      <c r="F1" s="219"/>
      <c r="G1" s="220"/>
      <c r="H1" s="224" t="str">
        <f>"Auszahlungen und Einzahlungen der Kreisverwaltungen "&amp;Deckblatt!A7&amp;" 
nach Produktbereichen"</f>
        <v>Auszahlungen und Einzahlungen der Kreisverwaltungen 2020 
nach Produktbereichen</v>
      </c>
      <c r="I1" s="219"/>
      <c r="J1" s="219"/>
      <c r="K1" s="219"/>
      <c r="L1" s="219"/>
      <c r="M1" s="219"/>
      <c r="N1" s="220"/>
    </row>
    <row r="2" spans="1:14" s="76" customFormat="1" ht="15" customHeight="1">
      <c r="A2" s="227" t="s">
        <v>934</v>
      </c>
      <c r="B2" s="228"/>
      <c r="C2" s="219" t="s">
        <v>124</v>
      </c>
      <c r="D2" s="219"/>
      <c r="E2" s="219"/>
      <c r="F2" s="219"/>
      <c r="G2" s="220"/>
      <c r="H2" s="224" t="s">
        <v>124</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57556</v>
      </c>
      <c r="D19" s="82">
        <v>14101</v>
      </c>
      <c r="E19" s="82">
        <v>9366</v>
      </c>
      <c r="F19" s="82">
        <v>2552</v>
      </c>
      <c r="G19" s="82">
        <v>3045</v>
      </c>
      <c r="H19" s="82">
        <v>13960</v>
      </c>
      <c r="I19" s="82">
        <v>6856</v>
      </c>
      <c r="J19" s="82">
        <v>7104</v>
      </c>
      <c r="K19" s="82">
        <v>3691</v>
      </c>
      <c r="L19" s="82">
        <v>7183</v>
      </c>
      <c r="M19" s="82">
        <v>3656</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33416</v>
      </c>
      <c r="D20" s="82">
        <v>6030</v>
      </c>
      <c r="E20" s="82">
        <v>3667</v>
      </c>
      <c r="F20" s="82">
        <v>13228</v>
      </c>
      <c r="G20" s="82">
        <v>1031</v>
      </c>
      <c r="H20" s="82">
        <v>6564</v>
      </c>
      <c r="I20" s="82">
        <v>6543</v>
      </c>
      <c r="J20" s="82">
        <v>20</v>
      </c>
      <c r="K20" s="82">
        <v>41</v>
      </c>
      <c r="L20" s="82">
        <v>2723</v>
      </c>
      <c r="M20" s="82">
        <v>131</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262123</v>
      </c>
      <c r="D21" s="82">
        <v>0</v>
      </c>
      <c r="E21" s="82">
        <v>0</v>
      </c>
      <c r="F21" s="82">
        <v>0</v>
      </c>
      <c r="G21" s="82">
        <v>0</v>
      </c>
      <c r="H21" s="82">
        <v>262123</v>
      </c>
      <c r="I21" s="82">
        <v>224345</v>
      </c>
      <c r="J21" s="82">
        <v>37777</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392</v>
      </c>
      <c r="D22" s="82">
        <v>0</v>
      </c>
      <c r="E22" s="82">
        <v>0</v>
      </c>
      <c r="F22" s="82">
        <v>0</v>
      </c>
      <c r="G22" s="82">
        <v>0</v>
      </c>
      <c r="H22" s="82">
        <v>0</v>
      </c>
      <c r="I22" s="82">
        <v>0</v>
      </c>
      <c r="J22" s="82">
        <v>0</v>
      </c>
      <c r="K22" s="82">
        <v>0</v>
      </c>
      <c r="L22" s="82">
        <v>0</v>
      </c>
      <c r="M22" s="82">
        <v>0</v>
      </c>
      <c r="N22" s="82">
        <v>392</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133853</v>
      </c>
      <c r="D23" s="82">
        <v>2477</v>
      </c>
      <c r="E23" s="82">
        <v>1716</v>
      </c>
      <c r="F23" s="82">
        <v>8037</v>
      </c>
      <c r="G23" s="82">
        <v>632</v>
      </c>
      <c r="H23" s="82">
        <v>106808</v>
      </c>
      <c r="I23" s="82">
        <v>5521</v>
      </c>
      <c r="J23" s="82">
        <v>101287</v>
      </c>
      <c r="K23" s="82">
        <v>3627</v>
      </c>
      <c r="L23" s="82">
        <v>10001</v>
      </c>
      <c r="M23" s="82">
        <v>429</v>
      </c>
      <c r="N23" s="82">
        <v>126</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120799</v>
      </c>
      <c r="D24" s="82">
        <v>4</v>
      </c>
      <c r="E24" s="82">
        <v>0</v>
      </c>
      <c r="F24" s="82">
        <v>295</v>
      </c>
      <c r="G24" s="82">
        <v>0</v>
      </c>
      <c r="H24" s="82">
        <v>26173</v>
      </c>
      <c r="I24" s="82">
        <v>0</v>
      </c>
      <c r="J24" s="82">
        <v>26173</v>
      </c>
      <c r="K24" s="82">
        <v>0</v>
      </c>
      <c r="L24" s="82">
        <v>100</v>
      </c>
      <c r="M24" s="82">
        <v>23</v>
      </c>
      <c r="N24" s="82">
        <v>94204</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366541</v>
      </c>
      <c r="D25" s="86">
        <v>22606</v>
      </c>
      <c r="E25" s="86">
        <v>14750</v>
      </c>
      <c r="F25" s="86">
        <v>23522</v>
      </c>
      <c r="G25" s="86">
        <v>4708</v>
      </c>
      <c r="H25" s="86">
        <v>363282</v>
      </c>
      <c r="I25" s="86">
        <v>243266</v>
      </c>
      <c r="J25" s="86">
        <v>120016</v>
      </c>
      <c r="K25" s="86">
        <v>7359</v>
      </c>
      <c r="L25" s="86">
        <v>19808</v>
      </c>
      <c r="M25" s="86">
        <v>4193</v>
      </c>
      <c r="N25" s="86">
        <v>-93686</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7962</v>
      </c>
      <c r="D26" s="82">
        <v>612</v>
      </c>
      <c r="E26" s="82">
        <v>1928</v>
      </c>
      <c r="F26" s="82">
        <v>607</v>
      </c>
      <c r="G26" s="82">
        <v>187</v>
      </c>
      <c r="H26" s="82">
        <v>44</v>
      </c>
      <c r="I26" s="82">
        <v>44</v>
      </c>
      <c r="J26" s="82">
        <v>0</v>
      </c>
      <c r="K26" s="82">
        <v>0</v>
      </c>
      <c r="L26" s="82">
        <v>3651</v>
      </c>
      <c r="M26" s="82">
        <v>934</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4656</v>
      </c>
      <c r="D27" s="82">
        <v>0</v>
      </c>
      <c r="E27" s="82">
        <v>769</v>
      </c>
      <c r="F27" s="82">
        <v>35</v>
      </c>
      <c r="G27" s="82">
        <v>155</v>
      </c>
      <c r="H27" s="82">
        <v>0</v>
      </c>
      <c r="I27" s="82">
        <v>0</v>
      </c>
      <c r="J27" s="82">
        <v>0</v>
      </c>
      <c r="K27" s="82">
        <v>0</v>
      </c>
      <c r="L27" s="82">
        <v>3618</v>
      </c>
      <c r="M27" s="82">
        <v>79</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35166</v>
      </c>
      <c r="D29" s="82">
        <v>0</v>
      </c>
      <c r="E29" s="82">
        <v>285</v>
      </c>
      <c r="F29" s="82">
        <v>4</v>
      </c>
      <c r="G29" s="82">
        <v>0</v>
      </c>
      <c r="H29" s="82">
        <v>496</v>
      </c>
      <c r="I29" s="82">
        <v>0</v>
      </c>
      <c r="J29" s="82">
        <v>496</v>
      </c>
      <c r="K29" s="82">
        <v>0</v>
      </c>
      <c r="L29" s="82">
        <v>1261</v>
      </c>
      <c r="M29" s="82">
        <v>33119</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26</v>
      </c>
      <c r="D30" s="82">
        <v>0</v>
      </c>
      <c r="E30" s="82">
        <v>0</v>
      </c>
      <c r="F30" s="82">
        <v>0</v>
      </c>
      <c r="G30" s="82">
        <v>0</v>
      </c>
      <c r="H30" s="82">
        <v>0</v>
      </c>
      <c r="I30" s="82">
        <v>0</v>
      </c>
      <c r="J30" s="82">
        <v>0</v>
      </c>
      <c r="K30" s="82">
        <v>0</v>
      </c>
      <c r="L30" s="82">
        <v>0</v>
      </c>
      <c r="M30" s="82">
        <v>26</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43101</v>
      </c>
      <c r="D31" s="86">
        <v>612</v>
      </c>
      <c r="E31" s="86">
        <v>2213</v>
      </c>
      <c r="F31" s="86">
        <v>611</v>
      </c>
      <c r="G31" s="86">
        <v>187</v>
      </c>
      <c r="H31" s="86">
        <v>540</v>
      </c>
      <c r="I31" s="86">
        <v>44</v>
      </c>
      <c r="J31" s="86">
        <v>496</v>
      </c>
      <c r="K31" s="86">
        <v>0</v>
      </c>
      <c r="L31" s="86">
        <v>4911</v>
      </c>
      <c r="M31" s="86">
        <v>34026</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409642</v>
      </c>
      <c r="D32" s="86">
        <v>23218</v>
      </c>
      <c r="E32" s="86">
        <v>16963</v>
      </c>
      <c r="F32" s="86">
        <v>24133</v>
      </c>
      <c r="G32" s="86">
        <v>4895</v>
      </c>
      <c r="H32" s="86">
        <v>363822</v>
      </c>
      <c r="I32" s="86">
        <v>243310</v>
      </c>
      <c r="J32" s="86">
        <v>120512</v>
      </c>
      <c r="K32" s="86">
        <v>7359</v>
      </c>
      <c r="L32" s="86">
        <v>24719</v>
      </c>
      <c r="M32" s="86">
        <v>38219</v>
      </c>
      <c r="N32" s="86">
        <v>-93686</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53475</v>
      </c>
      <c r="D37" s="82">
        <v>0</v>
      </c>
      <c r="E37" s="82">
        <v>0</v>
      </c>
      <c r="F37" s="82">
        <v>0</v>
      </c>
      <c r="G37" s="82">
        <v>0</v>
      </c>
      <c r="H37" s="82">
        <v>0</v>
      </c>
      <c r="I37" s="82">
        <v>0</v>
      </c>
      <c r="J37" s="82">
        <v>0</v>
      </c>
      <c r="K37" s="82">
        <v>0</v>
      </c>
      <c r="L37" s="82">
        <v>0</v>
      </c>
      <c r="M37" s="82">
        <v>0</v>
      </c>
      <c r="N37" s="82">
        <v>53475</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34682</v>
      </c>
      <c r="D38" s="82">
        <v>0</v>
      </c>
      <c r="E38" s="82">
        <v>0</v>
      </c>
      <c r="F38" s="82">
        <v>0</v>
      </c>
      <c r="G38" s="82">
        <v>0</v>
      </c>
      <c r="H38" s="82">
        <v>0</v>
      </c>
      <c r="I38" s="82">
        <v>0</v>
      </c>
      <c r="J38" s="82">
        <v>0</v>
      </c>
      <c r="K38" s="82">
        <v>0</v>
      </c>
      <c r="L38" s="82">
        <v>0</v>
      </c>
      <c r="M38" s="82">
        <v>0</v>
      </c>
      <c r="N38" s="82">
        <v>34682</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115390</v>
      </c>
      <c r="D39" s="82">
        <v>62</v>
      </c>
      <c r="E39" s="82">
        <v>246</v>
      </c>
      <c r="F39" s="82">
        <v>315</v>
      </c>
      <c r="G39" s="82">
        <v>589</v>
      </c>
      <c r="H39" s="82">
        <v>110790</v>
      </c>
      <c r="I39" s="82">
        <v>63263</v>
      </c>
      <c r="J39" s="82">
        <v>47527</v>
      </c>
      <c r="K39" s="82">
        <v>46</v>
      </c>
      <c r="L39" s="82">
        <v>3115</v>
      </c>
      <c r="M39" s="82">
        <v>227</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107202</v>
      </c>
      <c r="D40" s="82">
        <v>0</v>
      </c>
      <c r="E40" s="82">
        <v>0</v>
      </c>
      <c r="F40" s="82">
        <v>0</v>
      </c>
      <c r="G40" s="82">
        <v>305</v>
      </c>
      <c r="H40" s="82">
        <v>106687</v>
      </c>
      <c r="I40" s="82">
        <v>106435</v>
      </c>
      <c r="J40" s="82">
        <v>252</v>
      </c>
      <c r="K40" s="82">
        <v>0</v>
      </c>
      <c r="L40" s="82">
        <v>0</v>
      </c>
      <c r="M40" s="82">
        <v>209</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6851</v>
      </c>
      <c r="D41" s="82">
        <v>52</v>
      </c>
      <c r="E41" s="82">
        <v>2602</v>
      </c>
      <c r="F41" s="82">
        <v>40</v>
      </c>
      <c r="G41" s="82">
        <v>0</v>
      </c>
      <c r="H41" s="82">
        <v>0</v>
      </c>
      <c r="I41" s="82">
        <v>0</v>
      </c>
      <c r="J41" s="82">
        <v>0</v>
      </c>
      <c r="K41" s="82">
        <v>262</v>
      </c>
      <c r="L41" s="82">
        <v>3710</v>
      </c>
      <c r="M41" s="82">
        <v>185</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175265</v>
      </c>
      <c r="D42" s="82">
        <v>1682</v>
      </c>
      <c r="E42" s="82">
        <v>6514</v>
      </c>
      <c r="F42" s="82">
        <v>811</v>
      </c>
      <c r="G42" s="82">
        <v>703</v>
      </c>
      <c r="H42" s="82">
        <v>70599</v>
      </c>
      <c r="I42" s="82">
        <v>35405</v>
      </c>
      <c r="J42" s="82">
        <v>35194</v>
      </c>
      <c r="K42" s="82">
        <v>97</v>
      </c>
      <c r="L42" s="82">
        <v>203</v>
      </c>
      <c r="M42" s="82">
        <v>306</v>
      </c>
      <c r="N42" s="82">
        <v>94351</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120799</v>
      </c>
      <c r="D43" s="82">
        <v>4</v>
      </c>
      <c r="E43" s="82">
        <v>0</v>
      </c>
      <c r="F43" s="82">
        <v>295</v>
      </c>
      <c r="G43" s="82">
        <v>0</v>
      </c>
      <c r="H43" s="82">
        <v>26173</v>
      </c>
      <c r="I43" s="82">
        <v>0</v>
      </c>
      <c r="J43" s="82">
        <v>26173</v>
      </c>
      <c r="K43" s="82">
        <v>0</v>
      </c>
      <c r="L43" s="82">
        <v>100</v>
      </c>
      <c r="M43" s="82">
        <v>23</v>
      </c>
      <c r="N43" s="82">
        <v>94204</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372066</v>
      </c>
      <c r="D44" s="86">
        <v>1791</v>
      </c>
      <c r="E44" s="86">
        <v>9362</v>
      </c>
      <c r="F44" s="86">
        <v>872</v>
      </c>
      <c r="G44" s="86">
        <v>1597</v>
      </c>
      <c r="H44" s="86">
        <v>261905</v>
      </c>
      <c r="I44" s="86">
        <v>205103</v>
      </c>
      <c r="J44" s="86">
        <v>56801</v>
      </c>
      <c r="K44" s="86">
        <v>404</v>
      </c>
      <c r="L44" s="86">
        <v>6928</v>
      </c>
      <c r="M44" s="86">
        <v>904</v>
      </c>
      <c r="N44" s="86">
        <v>88303</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25023</v>
      </c>
      <c r="D45" s="82">
        <v>0</v>
      </c>
      <c r="E45" s="82">
        <v>905</v>
      </c>
      <c r="F45" s="82">
        <v>312</v>
      </c>
      <c r="G45" s="82">
        <v>0</v>
      </c>
      <c r="H45" s="82">
        <v>602</v>
      </c>
      <c r="I45" s="82">
        <v>51</v>
      </c>
      <c r="J45" s="82">
        <v>551</v>
      </c>
      <c r="K45" s="82">
        <v>0</v>
      </c>
      <c r="L45" s="82">
        <v>3143</v>
      </c>
      <c r="M45" s="82">
        <v>11371</v>
      </c>
      <c r="N45" s="82">
        <v>8689</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25347</v>
      </c>
      <c r="D47" s="82">
        <v>3595</v>
      </c>
      <c r="E47" s="82">
        <v>0</v>
      </c>
      <c r="F47" s="82">
        <v>0</v>
      </c>
      <c r="G47" s="82">
        <v>0</v>
      </c>
      <c r="H47" s="82">
        <v>22</v>
      </c>
      <c r="I47" s="82">
        <v>22</v>
      </c>
      <c r="J47" s="82">
        <v>0</v>
      </c>
      <c r="K47" s="82">
        <v>0</v>
      </c>
      <c r="L47" s="82">
        <v>0</v>
      </c>
      <c r="M47" s="82">
        <v>21664</v>
      </c>
      <c r="N47" s="82">
        <v>66</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26</v>
      </c>
      <c r="D48" s="82">
        <v>0</v>
      </c>
      <c r="E48" s="82">
        <v>0</v>
      </c>
      <c r="F48" s="82">
        <v>0</v>
      </c>
      <c r="G48" s="82">
        <v>0</v>
      </c>
      <c r="H48" s="82">
        <v>0</v>
      </c>
      <c r="I48" s="82">
        <v>0</v>
      </c>
      <c r="J48" s="82">
        <v>0</v>
      </c>
      <c r="K48" s="82">
        <v>0</v>
      </c>
      <c r="L48" s="82">
        <v>0</v>
      </c>
      <c r="M48" s="82">
        <v>26</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50344</v>
      </c>
      <c r="D49" s="86">
        <v>3595</v>
      </c>
      <c r="E49" s="86">
        <v>905</v>
      </c>
      <c r="F49" s="86">
        <v>312</v>
      </c>
      <c r="G49" s="86">
        <v>0</v>
      </c>
      <c r="H49" s="86">
        <v>624</v>
      </c>
      <c r="I49" s="86">
        <v>73</v>
      </c>
      <c r="J49" s="86">
        <v>551</v>
      </c>
      <c r="K49" s="86">
        <v>0</v>
      </c>
      <c r="L49" s="86">
        <v>3143</v>
      </c>
      <c r="M49" s="86">
        <v>33008</v>
      </c>
      <c r="N49" s="86">
        <v>8756</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422410</v>
      </c>
      <c r="D50" s="86">
        <v>5386</v>
      </c>
      <c r="E50" s="86">
        <v>10267</v>
      </c>
      <c r="F50" s="86">
        <v>1184</v>
      </c>
      <c r="G50" s="86">
        <v>1597</v>
      </c>
      <c r="H50" s="86">
        <v>262529</v>
      </c>
      <c r="I50" s="86">
        <v>205177</v>
      </c>
      <c r="J50" s="86">
        <v>57352</v>
      </c>
      <c r="K50" s="86">
        <v>404</v>
      </c>
      <c r="L50" s="86">
        <v>10071</v>
      </c>
      <c r="M50" s="86">
        <v>33912</v>
      </c>
      <c r="N50" s="86">
        <v>97059</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12768</v>
      </c>
      <c r="D51" s="86">
        <v>-17832</v>
      </c>
      <c r="E51" s="86">
        <v>-6695</v>
      </c>
      <c r="F51" s="86">
        <v>-22949</v>
      </c>
      <c r="G51" s="86">
        <v>-3298</v>
      </c>
      <c r="H51" s="86">
        <v>-101293</v>
      </c>
      <c r="I51" s="86">
        <v>-38133</v>
      </c>
      <c r="J51" s="86">
        <v>-63160</v>
      </c>
      <c r="K51" s="86">
        <v>-6955</v>
      </c>
      <c r="L51" s="86">
        <v>-14648</v>
      </c>
      <c r="M51" s="86">
        <v>-4307</v>
      </c>
      <c r="N51" s="86">
        <v>190745</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5525</v>
      </c>
      <c r="D52" s="89">
        <v>-20814</v>
      </c>
      <c r="E52" s="89">
        <v>-5387</v>
      </c>
      <c r="F52" s="89">
        <v>-22650</v>
      </c>
      <c r="G52" s="89">
        <v>-3111</v>
      </c>
      <c r="H52" s="89">
        <v>-101377</v>
      </c>
      <c r="I52" s="89">
        <v>-38163</v>
      </c>
      <c r="J52" s="89">
        <v>-63215</v>
      </c>
      <c r="K52" s="89">
        <v>-6955</v>
      </c>
      <c r="L52" s="89">
        <v>-12880</v>
      </c>
      <c r="M52" s="89">
        <v>-3289</v>
      </c>
      <c r="N52" s="89">
        <v>181989</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585</v>
      </c>
      <c r="D53" s="82">
        <v>0</v>
      </c>
      <c r="E53" s="82">
        <v>0</v>
      </c>
      <c r="F53" s="82">
        <v>0</v>
      </c>
      <c r="G53" s="82">
        <v>0</v>
      </c>
      <c r="H53" s="82">
        <v>0</v>
      </c>
      <c r="I53" s="82">
        <v>0</v>
      </c>
      <c r="J53" s="82">
        <v>0</v>
      </c>
      <c r="K53" s="82">
        <v>0</v>
      </c>
      <c r="L53" s="82">
        <v>0</v>
      </c>
      <c r="M53" s="82">
        <v>0</v>
      </c>
      <c r="N53" s="82">
        <v>585</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5678</v>
      </c>
      <c r="D54" s="82">
        <v>0</v>
      </c>
      <c r="E54" s="82">
        <v>0</v>
      </c>
      <c r="F54" s="82">
        <v>0</v>
      </c>
      <c r="G54" s="82">
        <v>0</v>
      </c>
      <c r="H54" s="82">
        <v>0</v>
      </c>
      <c r="I54" s="82">
        <v>0</v>
      </c>
      <c r="J54" s="82">
        <v>0</v>
      </c>
      <c r="K54" s="82">
        <v>0</v>
      </c>
      <c r="L54" s="82">
        <v>0</v>
      </c>
      <c r="M54" s="82">
        <v>0</v>
      </c>
      <c r="N54" s="82">
        <v>5678</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255.62</v>
      </c>
      <c r="D56" s="83">
        <v>62.63</v>
      </c>
      <c r="E56" s="83">
        <v>41.6</v>
      </c>
      <c r="F56" s="83">
        <v>11.33</v>
      </c>
      <c r="G56" s="83">
        <v>13.52</v>
      </c>
      <c r="H56" s="83">
        <v>62</v>
      </c>
      <c r="I56" s="83">
        <v>30.45</v>
      </c>
      <c r="J56" s="83">
        <v>31.55</v>
      </c>
      <c r="K56" s="83">
        <v>16.39</v>
      </c>
      <c r="L56" s="83">
        <v>31.9</v>
      </c>
      <c r="M56" s="83">
        <v>16.239999999999998</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148.41</v>
      </c>
      <c r="D57" s="83">
        <v>26.78</v>
      </c>
      <c r="E57" s="83">
        <v>16.29</v>
      </c>
      <c r="F57" s="83">
        <v>58.75</v>
      </c>
      <c r="G57" s="83">
        <v>4.58</v>
      </c>
      <c r="H57" s="83">
        <v>29.15</v>
      </c>
      <c r="I57" s="83">
        <v>29.06</v>
      </c>
      <c r="J57" s="83">
        <v>0.09</v>
      </c>
      <c r="K57" s="83">
        <v>0.18</v>
      </c>
      <c r="L57" s="83">
        <v>12.1</v>
      </c>
      <c r="M57" s="83">
        <v>0.57999999999999996</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1164.1600000000001</v>
      </c>
      <c r="D58" s="83">
        <v>0</v>
      </c>
      <c r="E58" s="83">
        <v>0</v>
      </c>
      <c r="F58" s="83">
        <v>0</v>
      </c>
      <c r="G58" s="83">
        <v>0</v>
      </c>
      <c r="H58" s="83">
        <v>1164.1600000000001</v>
      </c>
      <c r="I58" s="83">
        <v>996.38</v>
      </c>
      <c r="J58" s="83">
        <v>167.78</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1.74</v>
      </c>
      <c r="D59" s="83">
        <v>0</v>
      </c>
      <c r="E59" s="83">
        <v>0</v>
      </c>
      <c r="F59" s="83">
        <v>0</v>
      </c>
      <c r="G59" s="83">
        <v>0</v>
      </c>
      <c r="H59" s="83">
        <v>0</v>
      </c>
      <c r="I59" s="83">
        <v>0</v>
      </c>
      <c r="J59" s="83">
        <v>0</v>
      </c>
      <c r="K59" s="83">
        <v>0</v>
      </c>
      <c r="L59" s="83">
        <v>0</v>
      </c>
      <c r="M59" s="83">
        <v>0</v>
      </c>
      <c r="N59" s="83">
        <v>1.74</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594.48</v>
      </c>
      <c r="D60" s="83">
        <v>11</v>
      </c>
      <c r="E60" s="83">
        <v>7.62</v>
      </c>
      <c r="F60" s="83">
        <v>35.700000000000003</v>
      </c>
      <c r="G60" s="83">
        <v>2.81</v>
      </c>
      <c r="H60" s="83">
        <v>474.36</v>
      </c>
      <c r="I60" s="83">
        <v>24.52</v>
      </c>
      <c r="J60" s="83">
        <v>449.84</v>
      </c>
      <c r="K60" s="83">
        <v>16.11</v>
      </c>
      <c r="L60" s="83">
        <v>44.42</v>
      </c>
      <c r="M60" s="83">
        <v>1.9</v>
      </c>
      <c r="N60" s="83">
        <v>0.56000000000000005</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536.5</v>
      </c>
      <c r="D61" s="83">
        <v>0.02</v>
      </c>
      <c r="E61" s="83">
        <v>0</v>
      </c>
      <c r="F61" s="83">
        <v>1.31</v>
      </c>
      <c r="G61" s="83">
        <v>0</v>
      </c>
      <c r="H61" s="83">
        <v>116.24</v>
      </c>
      <c r="I61" s="83">
        <v>0</v>
      </c>
      <c r="J61" s="83">
        <v>116.24</v>
      </c>
      <c r="K61" s="83">
        <v>0</v>
      </c>
      <c r="L61" s="83">
        <v>0.44</v>
      </c>
      <c r="M61" s="83">
        <v>0.1</v>
      </c>
      <c r="N61" s="83">
        <v>418.39</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1627.91</v>
      </c>
      <c r="D62" s="87">
        <v>100.4</v>
      </c>
      <c r="E62" s="87">
        <v>65.510000000000005</v>
      </c>
      <c r="F62" s="87">
        <v>104.47</v>
      </c>
      <c r="G62" s="87">
        <v>20.91</v>
      </c>
      <c r="H62" s="87">
        <v>1613.43</v>
      </c>
      <c r="I62" s="87">
        <v>1080.4100000000001</v>
      </c>
      <c r="J62" s="87">
        <v>533.02</v>
      </c>
      <c r="K62" s="87">
        <v>32.69</v>
      </c>
      <c r="L62" s="87">
        <v>87.97</v>
      </c>
      <c r="M62" s="87">
        <v>18.62</v>
      </c>
      <c r="N62" s="87">
        <v>-416.09</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35.36</v>
      </c>
      <c r="D63" s="83">
        <v>2.72</v>
      </c>
      <c r="E63" s="83">
        <v>8.56</v>
      </c>
      <c r="F63" s="83">
        <v>2.7</v>
      </c>
      <c r="G63" s="83">
        <v>0.83</v>
      </c>
      <c r="H63" s="83">
        <v>0.2</v>
      </c>
      <c r="I63" s="83">
        <v>0.2</v>
      </c>
      <c r="J63" s="83">
        <v>0</v>
      </c>
      <c r="K63" s="83">
        <v>0</v>
      </c>
      <c r="L63" s="83">
        <v>16.21</v>
      </c>
      <c r="M63" s="83">
        <v>4.1500000000000004</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20.68</v>
      </c>
      <c r="D64" s="83">
        <v>0</v>
      </c>
      <c r="E64" s="83">
        <v>3.41</v>
      </c>
      <c r="F64" s="83">
        <v>0.16</v>
      </c>
      <c r="G64" s="83">
        <v>0.69</v>
      </c>
      <c r="H64" s="83">
        <v>0</v>
      </c>
      <c r="I64" s="83">
        <v>0</v>
      </c>
      <c r="J64" s="83">
        <v>0</v>
      </c>
      <c r="K64" s="83">
        <v>0</v>
      </c>
      <c r="L64" s="83">
        <v>16.07</v>
      </c>
      <c r="M64" s="83">
        <v>0.35</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156.18</v>
      </c>
      <c r="D66" s="83">
        <v>0</v>
      </c>
      <c r="E66" s="83">
        <v>1.27</v>
      </c>
      <c r="F66" s="83">
        <v>0.02</v>
      </c>
      <c r="G66" s="83">
        <v>0</v>
      </c>
      <c r="H66" s="83">
        <v>2.2000000000000002</v>
      </c>
      <c r="I66" s="83">
        <v>0</v>
      </c>
      <c r="J66" s="83">
        <v>2.2000000000000002</v>
      </c>
      <c r="K66" s="83">
        <v>0</v>
      </c>
      <c r="L66" s="83">
        <v>5.6</v>
      </c>
      <c r="M66" s="83">
        <v>147.09</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0.12</v>
      </c>
      <c r="D67" s="83">
        <v>0</v>
      </c>
      <c r="E67" s="83">
        <v>0</v>
      </c>
      <c r="F67" s="83">
        <v>0</v>
      </c>
      <c r="G67" s="83">
        <v>0</v>
      </c>
      <c r="H67" s="83">
        <v>0</v>
      </c>
      <c r="I67" s="83">
        <v>0</v>
      </c>
      <c r="J67" s="83">
        <v>0</v>
      </c>
      <c r="K67" s="83">
        <v>0</v>
      </c>
      <c r="L67" s="83">
        <v>0</v>
      </c>
      <c r="M67" s="83">
        <v>0.12</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191.42</v>
      </c>
      <c r="D68" s="87">
        <v>2.72</v>
      </c>
      <c r="E68" s="87">
        <v>9.83</v>
      </c>
      <c r="F68" s="87">
        <v>2.71</v>
      </c>
      <c r="G68" s="87">
        <v>0.83</v>
      </c>
      <c r="H68" s="87">
        <v>2.4</v>
      </c>
      <c r="I68" s="87">
        <v>0.2</v>
      </c>
      <c r="J68" s="87">
        <v>2.2000000000000002</v>
      </c>
      <c r="K68" s="87">
        <v>0</v>
      </c>
      <c r="L68" s="87">
        <v>21.81</v>
      </c>
      <c r="M68" s="87">
        <v>151.12</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1819.33</v>
      </c>
      <c r="D69" s="87">
        <v>103.12</v>
      </c>
      <c r="E69" s="87">
        <v>75.34</v>
      </c>
      <c r="F69" s="87">
        <v>107.18</v>
      </c>
      <c r="G69" s="87">
        <v>21.74</v>
      </c>
      <c r="H69" s="87">
        <v>1615.83</v>
      </c>
      <c r="I69" s="87">
        <v>1080.5999999999999</v>
      </c>
      <c r="J69" s="87">
        <v>535.23</v>
      </c>
      <c r="K69" s="87">
        <v>32.69</v>
      </c>
      <c r="L69" s="87">
        <v>109.78</v>
      </c>
      <c r="M69" s="87">
        <v>169.74</v>
      </c>
      <c r="N69" s="87">
        <v>-416.09</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237.5</v>
      </c>
      <c r="D74" s="83">
        <v>0</v>
      </c>
      <c r="E74" s="83">
        <v>0</v>
      </c>
      <c r="F74" s="83">
        <v>0</v>
      </c>
      <c r="G74" s="83">
        <v>0</v>
      </c>
      <c r="H74" s="83">
        <v>0</v>
      </c>
      <c r="I74" s="83">
        <v>0</v>
      </c>
      <c r="J74" s="83">
        <v>0</v>
      </c>
      <c r="K74" s="83">
        <v>0</v>
      </c>
      <c r="L74" s="83">
        <v>0</v>
      </c>
      <c r="M74" s="83">
        <v>0</v>
      </c>
      <c r="N74" s="83">
        <v>237.5</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154.03</v>
      </c>
      <c r="D75" s="83">
        <v>0</v>
      </c>
      <c r="E75" s="83">
        <v>0</v>
      </c>
      <c r="F75" s="83">
        <v>0</v>
      </c>
      <c r="G75" s="83">
        <v>0</v>
      </c>
      <c r="H75" s="83">
        <v>0</v>
      </c>
      <c r="I75" s="83">
        <v>0</v>
      </c>
      <c r="J75" s="83">
        <v>0</v>
      </c>
      <c r="K75" s="83">
        <v>0</v>
      </c>
      <c r="L75" s="83">
        <v>0</v>
      </c>
      <c r="M75" s="83">
        <v>0</v>
      </c>
      <c r="N75" s="83">
        <v>154.03</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512.48</v>
      </c>
      <c r="D76" s="83">
        <v>0.27</v>
      </c>
      <c r="E76" s="83">
        <v>1.0900000000000001</v>
      </c>
      <c r="F76" s="83">
        <v>1.4</v>
      </c>
      <c r="G76" s="83">
        <v>2.61</v>
      </c>
      <c r="H76" s="83">
        <v>492.05</v>
      </c>
      <c r="I76" s="83">
        <v>280.97000000000003</v>
      </c>
      <c r="J76" s="83">
        <v>211.08</v>
      </c>
      <c r="K76" s="83">
        <v>0.2</v>
      </c>
      <c r="L76" s="83">
        <v>13.84</v>
      </c>
      <c r="M76" s="83">
        <v>1.01</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476.11</v>
      </c>
      <c r="D77" s="83">
        <v>0</v>
      </c>
      <c r="E77" s="83">
        <v>0</v>
      </c>
      <c r="F77" s="83">
        <v>0</v>
      </c>
      <c r="G77" s="83">
        <v>1.36</v>
      </c>
      <c r="H77" s="83">
        <v>473.83</v>
      </c>
      <c r="I77" s="83">
        <v>472.71</v>
      </c>
      <c r="J77" s="83">
        <v>1.1200000000000001</v>
      </c>
      <c r="K77" s="83">
        <v>0</v>
      </c>
      <c r="L77" s="83">
        <v>0</v>
      </c>
      <c r="M77" s="83">
        <v>0.93</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30.43</v>
      </c>
      <c r="D78" s="83">
        <v>0.23</v>
      </c>
      <c r="E78" s="83">
        <v>11.55</v>
      </c>
      <c r="F78" s="83">
        <v>0.18</v>
      </c>
      <c r="G78" s="83">
        <v>0</v>
      </c>
      <c r="H78" s="83">
        <v>0</v>
      </c>
      <c r="I78" s="83">
        <v>0</v>
      </c>
      <c r="J78" s="83">
        <v>0</v>
      </c>
      <c r="K78" s="83">
        <v>1.1599999999999999</v>
      </c>
      <c r="L78" s="83">
        <v>16.48</v>
      </c>
      <c r="M78" s="83">
        <v>0.82</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778.4</v>
      </c>
      <c r="D79" s="83">
        <v>7.47</v>
      </c>
      <c r="E79" s="83">
        <v>28.93</v>
      </c>
      <c r="F79" s="83">
        <v>3.6</v>
      </c>
      <c r="G79" s="83">
        <v>3.12</v>
      </c>
      <c r="H79" s="83">
        <v>313.55</v>
      </c>
      <c r="I79" s="83">
        <v>157.24</v>
      </c>
      <c r="J79" s="83">
        <v>156.31</v>
      </c>
      <c r="K79" s="83">
        <v>0.43</v>
      </c>
      <c r="L79" s="83">
        <v>0.9</v>
      </c>
      <c r="M79" s="83">
        <v>1.36</v>
      </c>
      <c r="N79" s="83">
        <v>419.04</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536.5</v>
      </c>
      <c r="D80" s="83">
        <v>0.02</v>
      </c>
      <c r="E80" s="83">
        <v>0</v>
      </c>
      <c r="F80" s="83">
        <v>1.31</v>
      </c>
      <c r="G80" s="83">
        <v>0</v>
      </c>
      <c r="H80" s="83">
        <v>116.24</v>
      </c>
      <c r="I80" s="83">
        <v>0</v>
      </c>
      <c r="J80" s="83">
        <v>116.24</v>
      </c>
      <c r="K80" s="83">
        <v>0</v>
      </c>
      <c r="L80" s="83">
        <v>0.44</v>
      </c>
      <c r="M80" s="83">
        <v>0.1</v>
      </c>
      <c r="N80" s="83">
        <v>418.39</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1652.44</v>
      </c>
      <c r="D81" s="87">
        <v>7.96</v>
      </c>
      <c r="E81" s="87">
        <v>41.58</v>
      </c>
      <c r="F81" s="87">
        <v>3.87</v>
      </c>
      <c r="G81" s="87">
        <v>7.09</v>
      </c>
      <c r="H81" s="87">
        <v>1163.19</v>
      </c>
      <c r="I81" s="87">
        <v>910.92</v>
      </c>
      <c r="J81" s="87">
        <v>252.27</v>
      </c>
      <c r="K81" s="87">
        <v>1.8</v>
      </c>
      <c r="L81" s="87">
        <v>30.77</v>
      </c>
      <c r="M81" s="87">
        <v>4.01</v>
      </c>
      <c r="N81" s="87">
        <v>392.18</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111.13</v>
      </c>
      <c r="D82" s="83">
        <v>0</v>
      </c>
      <c r="E82" s="83">
        <v>4.0199999999999996</v>
      </c>
      <c r="F82" s="83">
        <v>1.39</v>
      </c>
      <c r="G82" s="83">
        <v>0</v>
      </c>
      <c r="H82" s="83">
        <v>2.67</v>
      </c>
      <c r="I82" s="83">
        <v>0.23</v>
      </c>
      <c r="J82" s="83">
        <v>2.4500000000000002</v>
      </c>
      <c r="K82" s="83">
        <v>0</v>
      </c>
      <c r="L82" s="83">
        <v>13.96</v>
      </c>
      <c r="M82" s="83">
        <v>50.5</v>
      </c>
      <c r="N82" s="83">
        <v>38.590000000000003</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112.57</v>
      </c>
      <c r="D84" s="83">
        <v>15.97</v>
      </c>
      <c r="E84" s="83">
        <v>0</v>
      </c>
      <c r="F84" s="83">
        <v>0</v>
      </c>
      <c r="G84" s="83">
        <v>0</v>
      </c>
      <c r="H84" s="83">
        <v>0.1</v>
      </c>
      <c r="I84" s="83">
        <v>0.1</v>
      </c>
      <c r="J84" s="83">
        <v>0</v>
      </c>
      <c r="K84" s="83">
        <v>0</v>
      </c>
      <c r="L84" s="83">
        <v>0</v>
      </c>
      <c r="M84" s="83">
        <v>96.22</v>
      </c>
      <c r="N84" s="83">
        <v>0.28999999999999998</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0.12</v>
      </c>
      <c r="D85" s="83">
        <v>0</v>
      </c>
      <c r="E85" s="83">
        <v>0</v>
      </c>
      <c r="F85" s="83">
        <v>0</v>
      </c>
      <c r="G85" s="83">
        <v>0</v>
      </c>
      <c r="H85" s="83">
        <v>0</v>
      </c>
      <c r="I85" s="83">
        <v>0</v>
      </c>
      <c r="J85" s="83">
        <v>0</v>
      </c>
      <c r="K85" s="83">
        <v>0</v>
      </c>
      <c r="L85" s="83">
        <v>0</v>
      </c>
      <c r="M85" s="83">
        <v>0.12</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223.59</v>
      </c>
      <c r="D86" s="87">
        <v>15.97</v>
      </c>
      <c r="E86" s="87">
        <v>4.0199999999999996</v>
      </c>
      <c r="F86" s="87">
        <v>1.39</v>
      </c>
      <c r="G86" s="87">
        <v>0</v>
      </c>
      <c r="H86" s="87">
        <v>2.77</v>
      </c>
      <c r="I86" s="87">
        <v>0.33</v>
      </c>
      <c r="J86" s="87">
        <v>2.4500000000000002</v>
      </c>
      <c r="K86" s="87">
        <v>0</v>
      </c>
      <c r="L86" s="87">
        <v>13.96</v>
      </c>
      <c r="M86" s="87">
        <v>146.6</v>
      </c>
      <c r="N86" s="87">
        <v>38.89</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1876.03</v>
      </c>
      <c r="D87" s="87">
        <v>23.92</v>
      </c>
      <c r="E87" s="87">
        <v>45.6</v>
      </c>
      <c r="F87" s="87">
        <v>5.26</v>
      </c>
      <c r="G87" s="87">
        <v>7.09</v>
      </c>
      <c r="H87" s="87">
        <v>1165.96</v>
      </c>
      <c r="I87" s="87">
        <v>911.24</v>
      </c>
      <c r="J87" s="87">
        <v>254.72</v>
      </c>
      <c r="K87" s="87">
        <v>1.8</v>
      </c>
      <c r="L87" s="87">
        <v>44.73</v>
      </c>
      <c r="M87" s="87">
        <v>150.61000000000001</v>
      </c>
      <c r="N87" s="87">
        <v>431.06</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56.7</v>
      </c>
      <c r="D88" s="87">
        <v>-79.19</v>
      </c>
      <c r="E88" s="87">
        <v>-29.74</v>
      </c>
      <c r="F88" s="87">
        <v>-101.92</v>
      </c>
      <c r="G88" s="87">
        <v>-14.65</v>
      </c>
      <c r="H88" s="87">
        <v>-449.87</v>
      </c>
      <c r="I88" s="87">
        <v>-169.36</v>
      </c>
      <c r="J88" s="87">
        <v>-280.51</v>
      </c>
      <c r="K88" s="87">
        <v>-30.89</v>
      </c>
      <c r="L88" s="87">
        <v>-65.06</v>
      </c>
      <c r="M88" s="87">
        <v>-19.13</v>
      </c>
      <c r="N88" s="87">
        <v>847.15</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24.54</v>
      </c>
      <c r="D89" s="90">
        <v>-92.44</v>
      </c>
      <c r="E89" s="90">
        <v>-23.93</v>
      </c>
      <c r="F89" s="90">
        <v>-100.6</v>
      </c>
      <c r="G89" s="90">
        <v>-13.82</v>
      </c>
      <c r="H89" s="90">
        <v>-450.24</v>
      </c>
      <c r="I89" s="90">
        <v>-169.49</v>
      </c>
      <c r="J89" s="90">
        <v>-280.75</v>
      </c>
      <c r="K89" s="90">
        <v>-30.89</v>
      </c>
      <c r="L89" s="90">
        <v>-57.2</v>
      </c>
      <c r="M89" s="90">
        <v>-14.61</v>
      </c>
      <c r="N89" s="90">
        <v>808.26</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2.6</v>
      </c>
      <c r="D90" s="83">
        <v>0</v>
      </c>
      <c r="E90" s="83">
        <v>0</v>
      </c>
      <c r="F90" s="83">
        <v>0</v>
      </c>
      <c r="G90" s="83">
        <v>0</v>
      </c>
      <c r="H90" s="83">
        <v>0</v>
      </c>
      <c r="I90" s="83">
        <v>0</v>
      </c>
      <c r="J90" s="83">
        <v>0</v>
      </c>
      <c r="K90" s="83">
        <v>0</v>
      </c>
      <c r="L90" s="83">
        <v>0</v>
      </c>
      <c r="M90" s="83">
        <v>0</v>
      </c>
      <c r="N90" s="83">
        <v>2.6</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25.22</v>
      </c>
      <c r="D91" s="83">
        <v>0</v>
      </c>
      <c r="E91" s="83">
        <v>0</v>
      </c>
      <c r="F91" s="83">
        <v>0</v>
      </c>
      <c r="G91" s="83">
        <v>0</v>
      </c>
      <c r="H91" s="83">
        <v>0</v>
      </c>
      <c r="I91" s="83">
        <v>0</v>
      </c>
      <c r="J91" s="83">
        <v>0</v>
      </c>
      <c r="K91" s="83">
        <v>0</v>
      </c>
      <c r="L91" s="83">
        <v>0</v>
      </c>
      <c r="M91" s="83">
        <v>0</v>
      </c>
      <c r="N91" s="83">
        <v>25.22</v>
      </c>
    </row>
  </sheetData>
  <mergeCells count="27">
    <mergeCell ref="A1:B1"/>
    <mergeCell ref="C1:G1"/>
    <mergeCell ref="H1:N1"/>
    <mergeCell ref="H2:N3"/>
    <mergeCell ref="C2:G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931</v>
      </c>
      <c r="B1" s="228"/>
      <c r="C1" s="219" t="str">
        <f>"Auszahlungen und Einzahlungen der Kreisverwaltungen "&amp;Deckblatt!A7&amp;" 
nach Produktbereichen"</f>
        <v>Auszahlungen und Einzahlungen der Kreisverwaltungen 2020 
nach Produktbereichen</v>
      </c>
      <c r="D1" s="219"/>
      <c r="E1" s="219"/>
      <c r="F1" s="219"/>
      <c r="G1" s="220"/>
      <c r="H1" s="224" t="str">
        <f>"Auszahlungen und Einzahlungen der Kreisverwaltungen "&amp;Deckblatt!A7&amp;" 
nach Produktbereichen"</f>
        <v>Auszahlungen und Einzahlungen der Kreisverwaltungen 2020 
nach Produktbereichen</v>
      </c>
      <c r="I1" s="219"/>
      <c r="J1" s="219"/>
      <c r="K1" s="219"/>
      <c r="L1" s="219"/>
      <c r="M1" s="219"/>
      <c r="N1" s="220"/>
    </row>
    <row r="2" spans="1:14" s="76" customFormat="1" ht="15" customHeight="1">
      <c r="A2" s="227" t="s">
        <v>935</v>
      </c>
      <c r="B2" s="228"/>
      <c r="C2" s="219" t="s">
        <v>125</v>
      </c>
      <c r="D2" s="219"/>
      <c r="E2" s="219"/>
      <c r="F2" s="219"/>
      <c r="G2" s="220"/>
      <c r="H2" s="224" t="s">
        <v>125</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43472</v>
      </c>
      <c r="D19" s="82">
        <v>12901</v>
      </c>
      <c r="E19" s="82">
        <v>5238</v>
      </c>
      <c r="F19" s="82">
        <v>3860</v>
      </c>
      <c r="G19" s="82">
        <v>2499</v>
      </c>
      <c r="H19" s="82">
        <v>7973</v>
      </c>
      <c r="I19" s="82">
        <v>4208</v>
      </c>
      <c r="J19" s="82">
        <v>3765</v>
      </c>
      <c r="K19" s="82">
        <v>2012</v>
      </c>
      <c r="L19" s="82">
        <v>6514</v>
      </c>
      <c r="M19" s="82">
        <v>2475</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29573</v>
      </c>
      <c r="D20" s="82">
        <v>4480</v>
      </c>
      <c r="E20" s="82">
        <v>818</v>
      </c>
      <c r="F20" s="82">
        <v>12888</v>
      </c>
      <c r="G20" s="82">
        <v>686</v>
      </c>
      <c r="H20" s="82">
        <v>1889</v>
      </c>
      <c r="I20" s="82">
        <v>1877</v>
      </c>
      <c r="J20" s="82">
        <v>12</v>
      </c>
      <c r="K20" s="82">
        <v>71</v>
      </c>
      <c r="L20" s="82">
        <v>8634</v>
      </c>
      <c r="M20" s="82">
        <v>106</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104579</v>
      </c>
      <c r="D21" s="82">
        <v>0</v>
      </c>
      <c r="E21" s="82">
        <v>0</v>
      </c>
      <c r="F21" s="82">
        <v>0</v>
      </c>
      <c r="G21" s="82">
        <v>0</v>
      </c>
      <c r="H21" s="82">
        <v>104579</v>
      </c>
      <c r="I21" s="82">
        <v>84835</v>
      </c>
      <c r="J21" s="82">
        <v>19744</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502</v>
      </c>
      <c r="D22" s="82">
        <v>0</v>
      </c>
      <c r="E22" s="82">
        <v>0</v>
      </c>
      <c r="F22" s="82">
        <v>0</v>
      </c>
      <c r="G22" s="82">
        <v>0</v>
      </c>
      <c r="H22" s="82">
        <v>0</v>
      </c>
      <c r="I22" s="82">
        <v>0</v>
      </c>
      <c r="J22" s="82">
        <v>0</v>
      </c>
      <c r="K22" s="82">
        <v>0</v>
      </c>
      <c r="L22" s="82">
        <v>0</v>
      </c>
      <c r="M22" s="82">
        <v>0</v>
      </c>
      <c r="N22" s="82">
        <v>502</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93775</v>
      </c>
      <c r="D23" s="82">
        <v>1920</v>
      </c>
      <c r="E23" s="82">
        <v>1911</v>
      </c>
      <c r="F23" s="82">
        <v>4762</v>
      </c>
      <c r="G23" s="82">
        <v>755</v>
      </c>
      <c r="H23" s="82">
        <v>79711</v>
      </c>
      <c r="I23" s="82">
        <v>3742</v>
      </c>
      <c r="J23" s="82">
        <v>75969</v>
      </c>
      <c r="K23" s="82">
        <v>2211</v>
      </c>
      <c r="L23" s="82">
        <v>1535</v>
      </c>
      <c r="M23" s="82">
        <v>957</v>
      </c>
      <c r="N23" s="82">
        <v>12</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89180</v>
      </c>
      <c r="D24" s="82">
        <v>4</v>
      </c>
      <c r="E24" s="82">
        <v>92</v>
      </c>
      <c r="F24" s="82">
        <v>3841</v>
      </c>
      <c r="G24" s="82">
        <v>55</v>
      </c>
      <c r="H24" s="82">
        <v>21121</v>
      </c>
      <c r="I24" s="82">
        <v>0</v>
      </c>
      <c r="J24" s="82">
        <v>21121</v>
      </c>
      <c r="K24" s="82">
        <v>0</v>
      </c>
      <c r="L24" s="82">
        <v>179</v>
      </c>
      <c r="M24" s="82">
        <v>231</v>
      </c>
      <c r="N24" s="82">
        <v>63657</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182722</v>
      </c>
      <c r="D25" s="86">
        <v>19297</v>
      </c>
      <c r="E25" s="86">
        <v>7875</v>
      </c>
      <c r="F25" s="86">
        <v>17670</v>
      </c>
      <c r="G25" s="86">
        <v>3886</v>
      </c>
      <c r="H25" s="86">
        <v>173032</v>
      </c>
      <c r="I25" s="86">
        <v>94662</v>
      </c>
      <c r="J25" s="86">
        <v>78370</v>
      </c>
      <c r="K25" s="86">
        <v>4294</v>
      </c>
      <c r="L25" s="86">
        <v>16505</v>
      </c>
      <c r="M25" s="86">
        <v>3307</v>
      </c>
      <c r="N25" s="86">
        <v>-63144</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108688</v>
      </c>
      <c r="D26" s="82">
        <v>341</v>
      </c>
      <c r="E26" s="82">
        <v>376</v>
      </c>
      <c r="F26" s="82">
        <v>5226</v>
      </c>
      <c r="G26" s="82">
        <v>317</v>
      </c>
      <c r="H26" s="82">
        <v>436</v>
      </c>
      <c r="I26" s="82">
        <v>51</v>
      </c>
      <c r="J26" s="82">
        <v>384</v>
      </c>
      <c r="K26" s="82">
        <v>0</v>
      </c>
      <c r="L26" s="82">
        <v>2489</v>
      </c>
      <c r="M26" s="82">
        <v>99503</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6427</v>
      </c>
      <c r="D27" s="82">
        <v>0</v>
      </c>
      <c r="E27" s="82">
        <v>0</v>
      </c>
      <c r="F27" s="82">
        <v>4932</v>
      </c>
      <c r="G27" s="82">
        <v>242</v>
      </c>
      <c r="H27" s="82">
        <v>26</v>
      </c>
      <c r="I27" s="82">
        <v>26</v>
      </c>
      <c r="J27" s="82">
        <v>0</v>
      </c>
      <c r="K27" s="82">
        <v>0</v>
      </c>
      <c r="L27" s="82">
        <v>1227</v>
      </c>
      <c r="M27" s="82">
        <v>0</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1011</v>
      </c>
      <c r="D29" s="82">
        <v>0</v>
      </c>
      <c r="E29" s="82">
        <v>276</v>
      </c>
      <c r="F29" s="82">
        <v>0</v>
      </c>
      <c r="G29" s="82">
        <v>0</v>
      </c>
      <c r="H29" s="82">
        <v>14</v>
      </c>
      <c r="I29" s="82">
        <v>0</v>
      </c>
      <c r="J29" s="82">
        <v>14</v>
      </c>
      <c r="K29" s="82">
        <v>0</v>
      </c>
      <c r="L29" s="82">
        <v>721</v>
      </c>
      <c r="M29" s="82">
        <v>0</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109699</v>
      </c>
      <c r="D31" s="86">
        <v>341</v>
      </c>
      <c r="E31" s="86">
        <v>653</v>
      </c>
      <c r="F31" s="86">
        <v>5226</v>
      </c>
      <c r="G31" s="86">
        <v>317</v>
      </c>
      <c r="H31" s="86">
        <v>449</v>
      </c>
      <c r="I31" s="86">
        <v>51</v>
      </c>
      <c r="J31" s="86">
        <v>398</v>
      </c>
      <c r="K31" s="86">
        <v>0</v>
      </c>
      <c r="L31" s="86">
        <v>3210</v>
      </c>
      <c r="M31" s="86">
        <v>99503</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292421</v>
      </c>
      <c r="D32" s="86">
        <v>19638</v>
      </c>
      <c r="E32" s="86">
        <v>8528</v>
      </c>
      <c r="F32" s="86">
        <v>22896</v>
      </c>
      <c r="G32" s="86">
        <v>4202</v>
      </c>
      <c r="H32" s="86">
        <v>173481</v>
      </c>
      <c r="I32" s="86">
        <v>94714</v>
      </c>
      <c r="J32" s="86">
        <v>78767</v>
      </c>
      <c r="K32" s="86">
        <v>4294</v>
      </c>
      <c r="L32" s="86">
        <v>19714</v>
      </c>
      <c r="M32" s="86">
        <v>102810</v>
      </c>
      <c r="N32" s="86">
        <v>-63144</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32211</v>
      </c>
      <c r="D37" s="82">
        <v>0</v>
      </c>
      <c r="E37" s="82">
        <v>0</v>
      </c>
      <c r="F37" s="82">
        <v>0</v>
      </c>
      <c r="G37" s="82">
        <v>0</v>
      </c>
      <c r="H37" s="82">
        <v>0</v>
      </c>
      <c r="I37" s="82">
        <v>0</v>
      </c>
      <c r="J37" s="82">
        <v>0</v>
      </c>
      <c r="K37" s="82">
        <v>0</v>
      </c>
      <c r="L37" s="82">
        <v>0</v>
      </c>
      <c r="M37" s="82">
        <v>0</v>
      </c>
      <c r="N37" s="82">
        <v>32211</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22933</v>
      </c>
      <c r="D38" s="82">
        <v>0</v>
      </c>
      <c r="E38" s="82">
        <v>0</v>
      </c>
      <c r="F38" s="82">
        <v>0</v>
      </c>
      <c r="G38" s="82">
        <v>0</v>
      </c>
      <c r="H38" s="82">
        <v>0</v>
      </c>
      <c r="I38" s="82">
        <v>0</v>
      </c>
      <c r="J38" s="82">
        <v>0</v>
      </c>
      <c r="K38" s="82">
        <v>0</v>
      </c>
      <c r="L38" s="82">
        <v>0</v>
      </c>
      <c r="M38" s="82">
        <v>0</v>
      </c>
      <c r="N38" s="82">
        <v>22933</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77272</v>
      </c>
      <c r="D39" s="82">
        <v>220</v>
      </c>
      <c r="E39" s="82">
        <v>27</v>
      </c>
      <c r="F39" s="82">
        <v>529</v>
      </c>
      <c r="G39" s="82">
        <v>718</v>
      </c>
      <c r="H39" s="82">
        <v>73820</v>
      </c>
      <c r="I39" s="82">
        <v>35539</v>
      </c>
      <c r="J39" s="82">
        <v>38281</v>
      </c>
      <c r="K39" s="82">
        <v>122</v>
      </c>
      <c r="L39" s="82">
        <v>1503</v>
      </c>
      <c r="M39" s="82">
        <v>333</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14086</v>
      </c>
      <c r="D40" s="82">
        <v>0</v>
      </c>
      <c r="E40" s="82">
        <v>0</v>
      </c>
      <c r="F40" s="82">
        <v>37</v>
      </c>
      <c r="G40" s="82">
        <v>59</v>
      </c>
      <c r="H40" s="82">
        <v>13819</v>
      </c>
      <c r="I40" s="82">
        <v>13752</v>
      </c>
      <c r="J40" s="82">
        <v>68</v>
      </c>
      <c r="K40" s="82">
        <v>0</v>
      </c>
      <c r="L40" s="82">
        <v>171</v>
      </c>
      <c r="M40" s="82">
        <v>0</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5853</v>
      </c>
      <c r="D41" s="82">
        <v>2</v>
      </c>
      <c r="E41" s="82">
        <v>2372</v>
      </c>
      <c r="F41" s="82">
        <v>287</v>
      </c>
      <c r="G41" s="82">
        <v>761</v>
      </c>
      <c r="H41" s="82">
        <v>4</v>
      </c>
      <c r="I41" s="82">
        <v>4</v>
      </c>
      <c r="J41" s="82">
        <v>0</v>
      </c>
      <c r="K41" s="82">
        <v>73</v>
      </c>
      <c r="L41" s="82">
        <v>2191</v>
      </c>
      <c r="M41" s="82">
        <v>164</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116171</v>
      </c>
      <c r="D42" s="82">
        <v>4482</v>
      </c>
      <c r="E42" s="82">
        <v>2710</v>
      </c>
      <c r="F42" s="82">
        <v>4074</v>
      </c>
      <c r="G42" s="82">
        <v>204</v>
      </c>
      <c r="H42" s="82">
        <v>40300</v>
      </c>
      <c r="I42" s="82">
        <v>17737</v>
      </c>
      <c r="J42" s="82">
        <v>22563</v>
      </c>
      <c r="K42" s="82">
        <v>80</v>
      </c>
      <c r="L42" s="82">
        <v>318</v>
      </c>
      <c r="M42" s="82">
        <v>344</v>
      </c>
      <c r="N42" s="82">
        <v>63660</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89180</v>
      </c>
      <c r="D43" s="82">
        <v>4</v>
      </c>
      <c r="E43" s="82">
        <v>92</v>
      </c>
      <c r="F43" s="82">
        <v>3841</v>
      </c>
      <c r="G43" s="82">
        <v>55</v>
      </c>
      <c r="H43" s="82">
        <v>21121</v>
      </c>
      <c r="I43" s="82">
        <v>0</v>
      </c>
      <c r="J43" s="82">
        <v>21121</v>
      </c>
      <c r="K43" s="82">
        <v>0</v>
      </c>
      <c r="L43" s="82">
        <v>179</v>
      </c>
      <c r="M43" s="82">
        <v>231</v>
      </c>
      <c r="N43" s="82">
        <v>63657</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179347</v>
      </c>
      <c r="D44" s="86">
        <v>4700</v>
      </c>
      <c r="E44" s="86">
        <v>5017</v>
      </c>
      <c r="F44" s="86">
        <v>1085</v>
      </c>
      <c r="G44" s="86">
        <v>1687</v>
      </c>
      <c r="H44" s="86">
        <v>106823</v>
      </c>
      <c r="I44" s="86">
        <v>67032</v>
      </c>
      <c r="J44" s="86">
        <v>39791</v>
      </c>
      <c r="K44" s="86">
        <v>274</v>
      </c>
      <c r="L44" s="86">
        <v>4003</v>
      </c>
      <c r="M44" s="86">
        <v>611</v>
      </c>
      <c r="N44" s="86">
        <v>55146</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49964</v>
      </c>
      <c r="D45" s="82">
        <v>0</v>
      </c>
      <c r="E45" s="82">
        <v>512</v>
      </c>
      <c r="F45" s="82">
        <v>5116</v>
      </c>
      <c r="G45" s="82">
        <v>117</v>
      </c>
      <c r="H45" s="82">
        <v>49</v>
      </c>
      <c r="I45" s="82">
        <v>49</v>
      </c>
      <c r="J45" s="82">
        <v>0</v>
      </c>
      <c r="K45" s="82">
        <v>0</v>
      </c>
      <c r="L45" s="82">
        <v>1402</v>
      </c>
      <c r="M45" s="82">
        <v>37268</v>
      </c>
      <c r="N45" s="82">
        <v>5501</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63536</v>
      </c>
      <c r="D47" s="82">
        <v>5</v>
      </c>
      <c r="E47" s="82">
        <v>21</v>
      </c>
      <c r="F47" s="82">
        <v>3</v>
      </c>
      <c r="G47" s="82">
        <v>15</v>
      </c>
      <c r="H47" s="82">
        <v>0</v>
      </c>
      <c r="I47" s="82">
        <v>0</v>
      </c>
      <c r="J47" s="82">
        <v>0</v>
      </c>
      <c r="K47" s="82">
        <v>0</v>
      </c>
      <c r="L47" s="82">
        <v>1257</v>
      </c>
      <c r="M47" s="82">
        <v>62236</v>
      </c>
      <c r="N47" s="82">
        <v>0</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113499</v>
      </c>
      <c r="D49" s="86">
        <v>5</v>
      </c>
      <c r="E49" s="86">
        <v>533</v>
      </c>
      <c r="F49" s="86">
        <v>5119</v>
      </c>
      <c r="G49" s="86">
        <v>131</v>
      </c>
      <c r="H49" s="86">
        <v>49</v>
      </c>
      <c r="I49" s="86">
        <v>49</v>
      </c>
      <c r="J49" s="86">
        <v>0</v>
      </c>
      <c r="K49" s="86">
        <v>0</v>
      </c>
      <c r="L49" s="86">
        <v>2658</v>
      </c>
      <c r="M49" s="86">
        <v>99504</v>
      </c>
      <c r="N49" s="86">
        <v>5501</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292846</v>
      </c>
      <c r="D50" s="86">
        <v>4704</v>
      </c>
      <c r="E50" s="86">
        <v>5550</v>
      </c>
      <c r="F50" s="86">
        <v>6204</v>
      </c>
      <c r="G50" s="86">
        <v>1818</v>
      </c>
      <c r="H50" s="86">
        <v>106872</v>
      </c>
      <c r="I50" s="86">
        <v>67081</v>
      </c>
      <c r="J50" s="86">
        <v>39791</v>
      </c>
      <c r="K50" s="86">
        <v>274</v>
      </c>
      <c r="L50" s="86">
        <v>6662</v>
      </c>
      <c r="M50" s="86">
        <v>100115</v>
      </c>
      <c r="N50" s="86">
        <v>60647</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426</v>
      </c>
      <c r="D51" s="86">
        <v>-14934</v>
      </c>
      <c r="E51" s="86">
        <v>-2978</v>
      </c>
      <c r="F51" s="86">
        <v>-16692</v>
      </c>
      <c r="G51" s="86">
        <v>-2384</v>
      </c>
      <c r="H51" s="86">
        <v>-66609</v>
      </c>
      <c r="I51" s="86">
        <v>-27633</v>
      </c>
      <c r="J51" s="86">
        <v>-38976</v>
      </c>
      <c r="K51" s="86">
        <v>-4020</v>
      </c>
      <c r="L51" s="86">
        <v>-13053</v>
      </c>
      <c r="M51" s="86">
        <v>-2695</v>
      </c>
      <c r="N51" s="86">
        <v>123790</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-3375</v>
      </c>
      <c r="D52" s="89">
        <v>-14598</v>
      </c>
      <c r="E52" s="89">
        <v>-2858</v>
      </c>
      <c r="F52" s="89">
        <v>-16585</v>
      </c>
      <c r="G52" s="89">
        <v>-2198</v>
      </c>
      <c r="H52" s="89">
        <v>-66209</v>
      </c>
      <c r="I52" s="89">
        <v>-27630</v>
      </c>
      <c r="J52" s="89">
        <v>-38579</v>
      </c>
      <c r="K52" s="89">
        <v>-4020</v>
      </c>
      <c r="L52" s="89">
        <v>-12501</v>
      </c>
      <c r="M52" s="89">
        <v>-2695</v>
      </c>
      <c r="N52" s="89">
        <v>118290</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5800</v>
      </c>
      <c r="D53" s="82">
        <v>0</v>
      </c>
      <c r="E53" s="82">
        <v>0</v>
      </c>
      <c r="F53" s="82">
        <v>0</v>
      </c>
      <c r="G53" s="82">
        <v>0</v>
      </c>
      <c r="H53" s="82">
        <v>0</v>
      </c>
      <c r="I53" s="82">
        <v>0</v>
      </c>
      <c r="J53" s="82">
        <v>0</v>
      </c>
      <c r="K53" s="82">
        <v>0</v>
      </c>
      <c r="L53" s="82">
        <v>0</v>
      </c>
      <c r="M53" s="82">
        <v>0</v>
      </c>
      <c r="N53" s="82">
        <v>5800</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3642</v>
      </c>
      <c r="D54" s="82">
        <v>0</v>
      </c>
      <c r="E54" s="82">
        <v>0</v>
      </c>
      <c r="F54" s="82">
        <v>0</v>
      </c>
      <c r="G54" s="82">
        <v>0</v>
      </c>
      <c r="H54" s="82">
        <v>0</v>
      </c>
      <c r="I54" s="82">
        <v>0</v>
      </c>
      <c r="J54" s="82">
        <v>0</v>
      </c>
      <c r="K54" s="82">
        <v>0</v>
      </c>
      <c r="L54" s="82">
        <v>0</v>
      </c>
      <c r="M54" s="82">
        <v>0</v>
      </c>
      <c r="N54" s="82">
        <v>3642</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275.25</v>
      </c>
      <c r="D56" s="83">
        <v>81.680000000000007</v>
      </c>
      <c r="E56" s="83">
        <v>33.159999999999997</v>
      </c>
      <c r="F56" s="83">
        <v>24.44</v>
      </c>
      <c r="G56" s="83">
        <v>15.82</v>
      </c>
      <c r="H56" s="83">
        <v>50.48</v>
      </c>
      <c r="I56" s="83">
        <v>26.64</v>
      </c>
      <c r="J56" s="83">
        <v>23.84</v>
      </c>
      <c r="K56" s="83">
        <v>12.74</v>
      </c>
      <c r="L56" s="83">
        <v>41.25</v>
      </c>
      <c r="M56" s="83">
        <v>15.67</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187.24</v>
      </c>
      <c r="D57" s="83">
        <v>28.37</v>
      </c>
      <c r="E57" s="83">
        <v>5.18</v>
      </c>
      <c r="F57" s="83">
        <v>81.599999999999994</v>
      </c>
      <c r="G57" s="83">
        <v>4.3499999999999996</v>
      </c>
      <c r="H57" s="83">
        <v>11.96</v>
      </c>
      <c r="I57" s="83">
        <v>11.88</v>
      </c>
      <c r="J57" s="83">
        <v>0.08</v>
      </c>
      <c r="K57" s="83">
        <v>0.45</v>
      </c>
      <c r="L57" s="83">
        <v>54.66</v>
      </c>
      <c r="M57" s="83">
        <v>0.67</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662.15</v>
      </c>
      <c r="D58" s="83">
        <v>0</v>
      </c>
      <c r="E58" s="83">
        <v>0</v>
      </c>
      <c r="F58" s="83">
        <v>0</v>
      </c>
      <c r="G58" s="83">
        <v>0</v>
      </c>
      <c r="H58" s="83">
        <v>662.15</v>
      </c>
      <c r="I58" s="83">
        <v>537.13</v>
      </c>
      <c r="J58" s="83">
        <v>125.01</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3.18</v>
      </c>
      <c r="D59" s="83">
        <v>0</v>
      </c>
      <c r="E59" s="83">
        <v>0</v>
      </c>
      <c r="F59" s="83">
        <v>0</v>
      </c>
      <c r="G59" s="83">
        <v>0</v>
      </c>
      <c r="H59" s="83">
        <v>0</v>
      </c>
      <c r="I59" s="83">
        <v>0</v>
      </c>
      <c r="J59" s="83">
        <v>0</v>
      </c>
      <c r="K59" s="83">
        <v>0</v>
      </c>
      <c r="L59" s="83">
        <v>0</v>
      </c>
      <c r="M59" s="83">
        <v>0</v>
      </c>
      <c r="N59" s="83">
        <v>3.18</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593.74</v>
      </c>
      <c r="D60" s="83">
        <v>12.16</v>
      </c>
      <c r="E60" s="83">
        <v>12.1</v>
      </c>
      <c r="F60" s="83">
        <v>30.15</v>
      </c>
      <c r="G60" s="83">
        <v>4.78</v>
      </c>
      <c r="H60" s="83">
        <v>504.69</v>
      </c>
      <c r="I60" s="83">
        <v>23.69</v>
      </c>
      <c r="J60" s="83">
        <v>481</v>
      </c>
      <c r="K60" s="83">
        <v>14</v>
      </c>
      <c r="L60" s="83">
        <v>9.7200000000000006</v>
      </c>
      <c r="M60" s="83">
        <v>6.06</v>
      </c>
      <c r="N60" s="83">
        <v>0.08</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564.64</v>
      </c>
      <c r="D61" s="83">
        <v>0.03</v>
      </c>
      <c r="E61" s="83">
        <v>0.57999999999999996</v>
      </c>
      <c r="F61" s="83">
        <v>24.32</v>
      </c>
      <c r="G61" s="83">
        <v>0.35</v>
      </c>
      <c r="H61" s="83">
        <v>133.72999999999999</v>
      </c>
      <c r="I61" s="83">
        <v>0</v>
      </c>
      <c r="J61" s="83">
        <v>133.72999999999999</v>
      </c>
      <c r="K61" s="83">
        <v>0</v>
      </c>
      <c r="L61" s="83">
        <v>1.1299999999999999</v>
      </c>
      <c r="M61" s="83">
        <v>1.46</v>
      </c>
      <c r="N61" s="83">
        <v>403.05</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1156.9100000000001</v>
      </c>
      <c r="D62" s="87">
        <v>122.18</v>
      </c>
      <c r="E62" s="87">
        <v>49.86</v>
      </c>
      <c r="F62" s="87">
        <v>111.88</v>
      </c>
      <c r="G62" s="87">
        <v>24.6</v>
      </c>
      <c r="H62" s="87">
        <v>1095.55</v>
      </c>
      <c r="I62" s="87">
        <v>599.36</v>
      </c>
      <c r="J62" s="87">
        <v>496.2</v>
      </c>
      <c r="K62" s="87">
        <v>27.19</v>
      </c>
      <c r="L62" s="87">
        <v>104.5</v>
      </c>
      <c r="M62" s="87">
        <v>20.94</v>
      </c>
      <c r="N62" s="87">
        <v>-399.79</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688.16</v>
      </c>
      <c r="D63" s="83">
        <v>2.16</v>
      </c>
      <c r="E63" s="83">
        <v>2.38</v>
      </c>
      <c r="F63" s="83">
        <v>33.090000000000003</v>
      </c>
      <c r="G63" s="83">
        <v>2.0099999999999998</v>
      </c>
      <c r="H63" s="83">
        <v>2.76</v>
      </c>
      <c r="I63" s="83">
        <v>0.33</v>
      </c>
      <c r="J63" s="83">
        <v>2.4300000000000002</v>
      </c>
      <c r="K63" s="83">
        <v>0</v>
      </c>
      <c r="L63" s="83">
        <v>15.76</v>
      </c>
      <c r="M63" s="83">
        <v>630.01</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40.69</v>
      </c>
      <c r="D64" s="83">
        <v>0</v>
      </c>
      <c r="E64" s="83">
        <v>0</v>
      </c>
      <c r="F64" s="83">
        <v>31.23</v>
      </c>
      <c r="G64" s="83">
        <v>1.53</v>
      </c>
      <c r="H64" s="83">
        <v>0.16</v>
      </c>
      <c r="I64" s="83">
        <v>0.16</v>
      </c>
      <c r="J64" s="83">
        <v>0</v>
      </c>
      <c r="K64" s="83">
        <v>0</v>
      </c>
      <c r="L64" s="83">
        <v>7.77</v>
      </c>
      <c r="M64" s="83">
        <v>0</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6.4</v>
      </c>
      <c r="D66" s="83">
        <v>0</v>
      </c>
      <c r="E66" s="83">
        <v>1.75</v>
      </c>
      <c r="F66" s="83">
        <v>0</v>
      </c>
      <c r="G66" s="83">
        <v>0</v>
      </c>
      <c r="H66" s="83">
        <v>0.09</v>
      </c>
      <c r="I66" s="83">
        <v>0</v>
      </c>
      <c r="J66" s="83">
        <v>0.09</v>
      </c>
      <c r="K66" s="83">
        <v>0</v>
      </c>
      <c r="L66" s="83">
        <v>4.5599999999999996</v>
      </c>
      <c r="M66" s="83">
        <v>0</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694.56</v>
      </c>
      <c r="D68" s="87">
        <v>2.16</v>
      </c>
      <c r="E68" s="87">
        <v>4.13</v>
      </c>
      <c r="F68" s="87">
        <v>33.090000000000003</v>
      </c>
      <c r="G68" s="87">
        <v>2.0099999999999998</v>
      </c>
      <c r="H68" s="87">
        <v>2.84</v>
      </c>
      <c r="I68" s="87">
        <v>0.33</v>
      </c>
      <c r="J68" s="87">
        <v>2.52</v>
      </c>
      <c r="K68" s="87">
        <v>0</v>
      </c>
      <c r="L68" s="87">
        <v>20.32</v>
      </c>
      <c r="M68" s="87">
        <v>630.01</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1851.47</v>
      </c>
      <c r="D69" s="87">
        <v>124.34</v>
      </c>
      <c r="E69" s="87">
        <v>53.99</v>
      </c>
      <c r="F69" s="87">
        <v>144.97</v>
      </c>
      <c r="G69" s="87">
        <v>26.61</v>
      </c>
      <c r="H69" s="87">
        <v>1098.4000000000001</v>
      </c>
      <c r="I69" s="87">
        <v>599.67999999999995</v>
      </c>
      <c r="J69" s="87">
        <v>498.72</v>
      </c>
      <c r="K69" s="87">
        <v>27.19</v>
      </c>
      <c r="L69" s="87">
        <v>124.82</v>
      </c>
      <c r="M69" s="87">
        <v>650.94000000000005</v>
      </c>
      <c r="N69" s="87">
        <v>-399.79</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203.94</v>
      </c>
      <c r="D74" s="83">
        <v>0</v>
      </c>
      <c r="E74" s="83">
        <v>0</v>
      </c>
      <c r="F74" s="83">
        <v>0</v>
      </c>
      <c r="G74" s="83">
        <v>0</v>
      </c>
      <c r="H74" s="83">
        <v>0</v>
      </c>
      <c r="I74" s="83">
        <v>0</v>
      </c>
      <c r="J74" s="83">
        <v>0</v>
      </c>
      <c r="K74" s="83">
        <v>0</v>
      </c>
      <c r="L74" s="83">
        <v>0</v>
      </c>
      <c r="M74" s="83">
        <v>0</v>
      </c>
      <c r="N74" s="83">
        <v>203.94</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145.19999999999999</v>
      </c>
      <c r="D75" s="83">
        <v>0</v>
      </c>
      <c r="E75" s="83">
        <v>0</v>
      </c>
      <c r="F75" s="83">
        <v>0</v>
      </c>
      <c r="G75" s="83">
        <v>0</v>
      </c>
      <c r="H75" s="83">
        <v>0</v>
      </c>
      <c r="I75" s="83">
        <v>0</v>
      </c>
      <c r="J75" s="83">
        <v>0</v>
      </c>
      <c r="K75" s="83">
        <v>0</v>
      </c>
      <c r="L75" s="83">
        <v>0</v>
      </c>
      <c r="M75" s="83">
        <v>0</v>
      </c>
      <c r="N75" s="83">
        <v>145.19999999999999</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489.25</v>
      </c>
      <c r="D76" s="83">
        <v>1.39</v>
      </c>
      <c r="E76" s="83">
        <v>0.17</v>
      </c>
      <c r="F76" s="83">
        <v>3.35</v>
      </c>
      <c r="G76" s="83">
        <v>4.55</v>
      </c>
      <c r="H76" s="83">
        <v>467.4</v>
      </c>
      <c r="I76" s="83">
        <v>225.02</v>
      </c>
      <c r="J76" s="83">
        <v>242.38</v>
      </c>
      <c r="K76" s="83">
        <v>0.77</v>
      </c>
      <c r="L76" s="83">
        <v>9.52</v>
      </c>
      <c r="M76" s="83">
        <v>2.11</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89.19</v>
      </c>
      <c r="D77" s="83">
        <v>0</v>
      </c>
      <c r="E77" s="83">
        <v>0</v>
      </c>
      <c r="F77" s="83">
        <v>0.23</v>
      </c>
      <c r="G77" s="83">
        <v>0.38</v>
      </c>
      <c r="H77" s="83">
        <v>87.5</v>
      </c>
      <c r="I77" s="83">
        <v>87.07</v>
      </c>
      <c r="J77" s="83">
        <v>0.43</v>
      </c>
      <c r="K77" s="83">
        <v>0</v>
      </c>
      <c r="L77" s="83">
        <v>1.08</v>
      </c>
      <c r="M77" s="83">
        <v>0</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37.06</v>
      </c>
      <c r="D78" s="83">
        <v>0.01</v>
      </c>
      <c r="E78" s="83">
        <v>15.02</v>
      </c>
      <c r="F78" s="83">
        <v>1.82</v>
      </c>
      <c r="G78" s="83">
        <v>4.82</v>
      </c>
      <c r="H78" s="83">
        <v>0.03</v>
      </c>
      <c r="I78" s="83">
        <v>0.03</v>
      </c>
      <c r="J78" s="83">
        <v>0</v>
      </c>
      <c r="K78" s="83">
        <v>0.46</v>
      </c>
      <c r="L78" s="83">
        <v>13.87</v>
      </c>
      <c r="M78" s="83">
        <v>1.04</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735.54</v>
      </c>
      <c r="D79" s="83">
        <v>28.38</v>
      </c>
      <c r="E79" s="83">
        <v>17.16</v>
      </c>
      <c r="F79" s="83">
        <v>25.79</v>
      </c>
      <c r="G79" s="83">
        <v>1.29</v>
      </c>
      <c r="H79" s="83">
        <v>255.16</v>
      </c>
      <c r="I79" s="83">
        <v>112.3</v>
      </c>
      <c r="J79" s="83">
        <v>142.86000000000001</v>
      </c>
      <c r="K79" s="83">
        <v>0.51</v>
      </c>
      <c r="L79" s="83">
        <v>2.0099999999999998</v>
      </c>
      <c r="M79" s="83">
        <v>2.1800000000000002</v>
      </c>
      <c r="N79" s="83">
        <v>403.06</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564.64</v>
      </c>
      <c r="D80" s="83">
        <v>0.03</v>
      </c>
      <c r="E80" s="83">
        <v>0.57999999999999996</v>
      </c>
      <c r="F80" s="83">
        <v>24.32</v>
      </c>
      <c r="G80" s="83">
        <v>0.35</v>
      </c>
      <c r="H80" s="83">
        <v>133.72999999999999</v>
      </c>
      <c r="I80" s="83">
        <v>0</v>
      </c>
      <c r="J80" s="83">
        <v>133.72999999999999</v>
      </c>
      <c r="K80" s="83">
        <v>0</v>
      </c>
      <c r="L80" s="83">
        <v>1.1299999999999999</v>
      </c>
      <c r="M80" s="83">
        <v>1.46</v>
      </c>
      <c r="N80" s="83">
        <v>403.05</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1135.54</v>
      </c>
      <c r="D81" s="87">
        <v>29.76</v>
      </c>
      <c r="E81" s="87">
        <v>31.77</v>
      </c>
      <c r="F81" s="87">
        <v>6.87</v>
      </c>
      <c r="G81" s="87">
        <v>10.68</v>
      </c>
      <c r="H81" s="87">
        <v>676.35</v>
      </c>
      <c r="I81" s="87">
        <v>424.42</v>
      </c>
      <c r="J81" s="87">
        <v>251.94</v>
      </c>
      <c r="K81" s="87">
        <v>1.74</v>
      </c>
      <c r="L81" s="87">
        <v>25.35</v>
      </c>
      <c r="M81" s="87">
        <v>3.87</v>
      </c>
      <c r="N81" s="87">
        <v>349.16</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316.35000000000002</v>
      </c>
      <c r="D82" s="83">
        <v>0</v>
      </c>
      <c r="E82" s="83">
        <v>3.24</v>
      </c>
      <c r="F82" s="83">
        <v>32.39</v>
      </c>
      <c r="G82" s="83">
        <v>0.74</v>
      </c>
      <c r="H82" s="83">
        <v>0.31</v>
      </c>
      <c r="I82" s="83">
        <v>0.31</v>
      </c>
      <c r="J82" s="83">
        <v>0</v>
      </c>
      <c r="K82" s="83">
        <v>0</v>
      </c>
      <c r="L82" s="83">
        <v>8.8699999999999992</v>
      </c>
      <c r="M82" s="83">
        <v>235.96</v>
      </c>
      <c r="N82" s="83">
        <v>34.83</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402.28</v>
      </c>
      <c r="D84" s="83">
        <v>0.03</v>
      </c>
      <c r="E84" s="83">
        <v>0.13</v>
      </c>
      <c r="F84" s="83">
        <v>0.02</v>
      </c>
      <c r="G84" s="83">
        <v>0.09</v>
      </c>
      <c r="H84" s="83">
        <v>0</v>
      </c>
      <c r="I84" s="83">
        <v>0</v>
      </c>
      <c r="J84" s="83">
        <v>0</v>
      </c>
      <c r="K84" s="83">
        <v>0</v>
      </c>
      <c r="L84" s="83">
        <v>7.96</v>
      </c>
      <c r="M84" s="83">
        <v>394.05</v>
      </c>
      <c r="N84" s="83">
        <v>0</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718.62</v>
      </c>
      <c r="D86" s="87">
        <v>0.03</v>
      </c>
      <c r="E86" s="87">
        <v>3.38</v>
      </c>
      <c r="F86" s="87">
        <v>32.409999999999997</v>
      </c>
      <c r="G86" s="87">
        <v>0.83</v>
      </c>
      <c r="H86" s="87">
        <v>0.31</v>
      </c>
      <c r="I86" s="87">
        <v>0.31</v>
      </c>
      <c r="J86" s="87">
        <v>0</v>
      </c>
      <c r="K86" s="87">
        <v>0</v>
      </c>
      <c r="L86" s="87">
        <v>16.829999999999998</v>
      </c>
      <c r="M86" s="87">
        <v>630.01</v>
      </c>
      <c r="N86" s="87">
        <v>34.83</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1854.16</v>
      </c>
      <c r="D87" s="87">
        <v>29.79</v>
      </c>
      <c r="E87" s="87">
        <v>35.14</v>
      </c>
      <c r="F87" s="87">
        <v>39.28</v>
      </c>
      <c r="G87" s="87">
        <v>11.51</v>
      </c>
      <c r="H87" s="87">
        <v>676.66</v>
      </c>
      <c r="I87" s="87">
        <v>424.73</v>
      </c>
      <c r="J87" s="87">
        <v>251.94</v>
      </c>
      <c r="K87" s="87">
        <v>1.74</v>
      </c>
      <c r="L87" s="87">
        <v>42.18</v>
      </c>
      <c r="M87" s="87">
        <v>633.88</v>
      </c>
      <c r="N87" s="87">
        <v>383.99</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2.7</v>
      </c>
      <c r="D88" s="87">
        <v>-94.56</v>
      </c>
      <c r="E88" s="87">
        <v>-18.850000000000001</v>
      </c>
      <c r="F88" s="87">
        <v>-105.69</v>
      </c>
      <c r="G88" s="87">
        <v>-15.1</v>
      </c>
      <c r="H88" s="87">
        <v>-421.74</v>
      </c>
      <c r="I88" s="87">
        <v>-174.96</v>
      </c>
      <c r="J88" s="87">
        <v>-246.78</v>
      </c>
      <c r="K88" s="87">
        <v>-25.45</v>
      </c>
      <c r="L88" s="87">
        <v>-82.64</v>
      </c>
      <c r="M88" s="87">
        <v>-17.07</v>
      </c>
      <c r="N88" s="87">
        <v>783.78</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-21.37</v>
      </c>
      <c r="D89" s="90">
        <v>-92.42</v>
      </c>
      <c r="E89" s="90">
        <v>-18.100000000000001</v>
      </c>
      <c r="F89" s="90">
        <v>-105.01</v>
      </c>
      <c r="G89" s="90">
        <v>-13.92</v>
      </c>
      <c r="H89" s="90">
        <v>-419.2</v>
      </c>
      <c r="I89" s="90">
        <v>-174.94</v>
      </c>
      <c r="J89" s="90">
        <v>-244.26</v>
      </c>
      <c r="K89" s="90">
        <v>-25.45</v>
      </c>
      <c r="L89" s="90">
        <v>-79.150000000000006</v>
      </c>
      <c r="M89" s="90">
        <v>-17.07</v>
      </c>
      <c r="N89" s="90">
        <v>748.95</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36.72</v>
      </c>
      <c r="D90" s="83">
        <v>0</v>
      </c>
      <c r="E90" s="83">
        <v>0</v>
      </c>
      <c r="F90" s="83">
        <v>0</v>
      </c>
      <c r="G90" s="83">
        <v>0</v>
      </c>
      <c r="H90" s="83">
        <v>0</v>
      </c>
      <c r="I90" s="83">
        <v>0</v>
      </c>
      <c r="J90" s="83">
        <v>0</v>
      </c>
      <c r="K90" s="83">
        <v>0</v>
      </c>
      <c r="L90" s="83">
        <v>0</v>
      </c>
      <c r="M90" s="83">
        <v>0</v>
      </c>
      <c r="N90" s="83">
        <v>36.72</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23.06</v>
      </c>
      <c r="D91" s="83">
        <v>0</v>
      </c>
      <c r="E91" s="83">
        <v>0</v>
      </c>
      <c r="F91" s="83">
        <v>0</v>
      </c>
      <c r="G91" s="83">
        <v>0</v>
      </c>
      <c r="H91" s="83">
        <v>0</v>
      </c>
      <c r="I91" s="83">
        <v>0</v>
      </c>
      <c r="J91" s="83">
        <v>0</v>
      </c>
      <c r="K91" s="83">
        <v>0</v>
      </c>
      <c r="L91" s="83">
        <v>0</v>
      </c>
      <c r="M91" s="83">
        <v>0</v>
      </c>
      <c r="N91" s="83">
        <v>23.06</v>
      </c>
    </row>
  </sheetData>
  <mergeCells count="27">
    <mergeCell ref="A1:B1"/>
    <mergeCell ref="C1:G1"/>
    <mergeCell ref="H1:N1"/>
    <mergeCell ref="H2:N3"/>
    <mergeCell ref="C2:G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931</v>
      </c>
      <c r="B1" s="228"/>
      <c r="C1" s="219" t="str">
        <f>"Auszahlungen und Einzahlungen der Kreisverwaltungen "&amp;Deckblatt!A7&amp;" 
nach Produktbereichen"</f>
        <v>Auszahlungen und Einzahlungen der Kreisverwaltungen 2020 
nach Produktbereichen</v>
      </c>
      <c r="D1" s="219"/>
      <c r="E1" s="219"/>
      <c r="F1" s="219"/>
      <c r="G1" s="220"/>
      <c r="H1" s="224" t="str">
        <f>"Auszahlungen und Einzahlungen der Kreisverwaltungen "&amp;Deckblatt!A7&amp;" 
nach Produktbereichen"</f>
        <v>Auszahlungen und Einzahlungen der Kreisverwaltungen 2020 
nach Produktbereichen</v>
      </c>
      <c r="I1" s="219"/>
      <c r="J1" s="219"/>
      <c r="K1" s="219"/>
      <c r="L1" s="219"/>
      <c r="M1" s="219"/>
      <c r="N1" s="220"/>
    </row>
    <row r="2" spans="1:14" s="76" customFormat="1" ht="15" customHeight="1">
      <c r="A2" s="227" t="s">
        <v>936</v>
      </c>
      <c r="B2" s="228"/>
      <c r="C2" s="219" t="s">
        <v>126</v>
      </c>
      <c r="D2" s="219"/>
      <c r="E2" s="219"/>
      <c r="F2" s="219"/>
      <c r="G2" s="220"/>
      <c r="H2" s="224" t="s">
        <v>126</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69272</v>
      </c>
      <c r="D19" s="82">
        <v>18365</v>
      </c>
      <c r="E19" s="82">
        <v>9472</v>
      </c>
      <c r="F19" s="82">
        <v>3057</v>
      </c>
      <c r="G19" s="82">
        <v>4545</v>
      </c>
      <c r="H19" s="82">
        <v>16451</v>
      </c>
      <c r="I19" s="82">
        <v>9083</v>
      </c>
      <c r="J19" s="82">
        <v>7368</v>
      </c>
      <c r="K19" s="82">
        <v>4266</v>
      </c>
      <c r="L19" s="82">
        <v>8825</v>
      </c>
      <c r="M19" s="82">
        <v>4291</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52467</v>
      </c>
      <c r="D20" s="82">
        <v>2761</v>
      </c>
      <c r="E20" s="82">
        <v>1546</v>
      </c>
      <c r="F20" s="82">
        <v>16453</v>
      </c>
      <c r="G20" s="82">
        <v>496</v>
      </c>
      <c r="H20" s="82">
        <v>6187</v>
      </c>
      <c r="I20" s="82">
        <v>6171</v>
      </c>
      <c r="J20" s="82">
        <v>16</v>
      </c>
      <c r="K20" s="82">
        <v>39</v>
      </c>
      <c r="L20" s="82">
        <v>3493</v>
      </c>
      <c r="M20" s="82">
        <v>21492</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183443</v>
      </c>
      <c r="D21" s="82">
        <v>0</v>
      </c>
      <c r="E21" s="82">
        <v>0</v>
      </c>
      <c r="F21" s="82">
        <v>0</v>
      </c>
      <c r="G21" s="82">
        <v>0</v>
      </c>
      <c r="H21" s="82">
        <v>183443</v>
      </c>
      <c r="I21" s="82">
        <v>148241</v>
      </c>
      <c r="J21" s="82">
        <v>35202</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1029</v>
      </c>
      <c r="D22" s="82">
        <v>0</v>
      </c>
      <c r="E22" s="82">
        <v>0</v>
      </c>
      <c r="F22" s="82">
        <v>0</v>
      </c>
      <c r="G22" s="82">
        <v>0</v>
      </c>
      <c r="H22" s="82">
        <v>0</v>
      </c>
      <c r="I22" s="82">
        <v>0</v>
      </c>
      <c r="J22" s="82">
        <v>0</v>
      </c>
      <c r="K22" s="82">
        <v>0</v>
      </c>
      <c r="L22" s="82">
        <v>0</v>
      </c>
      <c r="M22" s="82">
        <v>0</v>
      </c>
      <c r="N22" s="82">
        <v>1029</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143180</v>
      </c>
      <c r="D23" s="82">
        <v>8954</v>
      </c>
      <c r="E23" s="82">
        <v>2548</v>
      </c>
      <c r="F23" s="82">
        <v>7935</v>
      </c>
      <c r="G23" s="82">
        <v>720</v>
      </c>
      <c r="H23" s="82">
        <v>112066</v>
      </c>
      <c r="I23" s="82">
        <v>6887</v>
      </c>
      <c r="J23" s="82">
        <v>105178</v>
      </c>
      <c r="K23" s="82">
        <v>3829</v>
      </c>
      <c r="L23" s="82">
        <v>5800</v>
      </c>
      <c r="M23" s="82">
        <v>1312</v>
      </c>
      <c r="N23" s="82">
        <v>15</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137615</v>
      </c>
      <c r="D24" s="82">
        <v>69</v>
      </c>
      <c r="E24" s="82">
        <v>0</v>
      </c>
      <c r="F24" s="82">
        <v>841</v>
      </c>
      <c r="G24" s="82">
        <v>0</v>
      </c>
      <c r="H24" s="82">
        <v>28029</v>
      </c>
      <c r="I24" s="82">
        <v>0</v>
      </c>
      <c r="J24" s="82">
        <v>28029</v>
      </c>
      <c r="K24" s="82">
        <v>0</v>
      </c>
      <c r="L24" s="82">
        <v>0</v>
      </c>
      <c r="M24" s="82">
        <v>36</v>
      </c>
      <c r="N24" s="82">
        <v>108640</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311776</v>
      </c>
      <c r="D25" s="86">
        <v>30012</v>
      </c>
      <c r="E25" s="86">
        <v>13566</v>
      </c>
      <c r="F25" s="86">
        <v>26604</v>
      </c>
      <c r="G25" s="86">
        <v>5760</v>
      </c>
      <c r="H25" s="86">
        <v>290118</v>
      </c>
      <c r="I25" s="86">
        <v>170383</v>
      </c>
      <c r="J25" s="86">
        <v>119736</v>
      </c>
      <c r="K25" s="86">
        <v>8134</v>
      </c>
      <c r="L25" s="86">
        <v>18119</v>
      </c>
      <c r="M25" s="86">
        <v>27059</v>
      </c>
      <c r="N25" s="86">
        <v>-107596</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18667</v>
      </c>
      <c r="D26" s="82">
        <v>2923</v>
      </c>
      <c r="E26" s="82">
        <v>760</v>
      </c>
      <c r="F26" s="82">
        <v>6591</v>
      </c>
      <c r="G26" s="82">
        <v>47</v>
      </c>
      <c r="H26" s="82">
        <v>274</v>
      </c>
      <c r="I26" s="82">
        <v>0</v>
      </c>
      <c r="J26" s="82">
        <v>274</v>
      </c>
      <c r="K26" s="82">
        <v>0</v>
      </c>
      <c r="L26" s="82">
        <v>7122</v>
      </c>
      <c r="M26" s="82">
        <v>951</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12264</v>
      </c>
      <c r="D27" s="82">
        <v>236</v>
      </c>
      <c r="E27" s="82">
        <v>68</v>
      </c>
      <c r="F27" s="82">
        <v>4307</v>
      </c>
      <c r="G27" s="82">
        <v>0</v>
      </c>
      <c r="H27" s="82">
        <v>0</v>
      </c>
      <c r="I27" s="82">
        <v>0</v>
      </c>
      <c r="J27" s="82">
        <v>0</v>
      </c>
      <c r="K27" s="82">
        <v>0</v>
      </c>
      <c r="L27" s="82">
        <v>6702</v>
      </c>
      <c r="M27" s="82">
        <v>951</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18086</v>
      </c>
      <c r="D29" s="82">
        <v>58</v>
      </c>
      <c r="E29" s="82">
        <v>677</v>
      </c>
      <c r="F29" s="82">
        <v>0</v>
      </c>
      <c r="G29" s="82">
        <v>0</v>
      </c>
      <c r="H29" s="82">
        <v>0</v>
      </c>
      <c r="I29" s="82">
        <v>0</v>
      </c>
      <c r="J29" s="82">
        <v>0</v>
      </c>
      <c r="K29" s="82">
        <v>0</v>
      </c>
      <c r="L29" s="82">
        <v>116</v>
      </c>
      <c r="M29" s="82">
        <v>17236</v>
      </c>
      <c r="N29" s="82">
        <v>0</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36754</v>
      </c>
      <c r="D31" s="86">
        <v>2981</v>
      </c>
      <c r="E31" s="86">
        <v>1437</v>
      </c>
      <c r="F31" s="86">
        <v>6591</v>
      </c>
      <c r="G31" s="86">
        <v>47</v>
      </c>
      <c r="H31" s="86">
        <v>274</v>
      </c>
      <c r="I31" s="86">
        <v>0</v>
      </c>
      <c r="J31" s="86">
        <v>274</v>
      </c>
      <c r="K31" s="86">
        <v>0</v>
      </c>
      <c r="L31" s="86">
        <v>7238</v>
      </c>
      <c r="M31" s="86">
        <v>18187</v>
      </c>
      <c r="N31" s="86">
        <v>0</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348530</v>
      </c>
      <c r="D32" s="86">
        <v>32992</v>
      </c>
      <c r="E32" s="86">
        <v>15003</v>
      </c>
      <c r="F32" s="86">
        <v>33194</v>
      </c>
      <c r="G32" s="86">
        <v>5807</v>
      </c>
      <c r="H32" s="86">
        <v>290392</v>
      </c>
      <c r="I32" s="86">
        <v>170383</v>
      </c>
      <c r="J32" s="86">
        <v>120010</v>
      </c>
      <c r="K32" s="86">
        <v>8134</v>
      </c>
      <c r="L32" s="86">
        <v>25357</v>
      </c>
      <c r="M32" s="86">
        <v>45246</v>
      </c>
      <c r="N32" s="86">
        <v>-107596</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59135</v>
      </c>
      <c r="D37" s="82">
        <v>0</v>
      </c>
      <c r="E37" s="82">
        <v>0</v>
      </c>
      <c r="F37" s="82">
        <v>0</v>
      </c>
      <c r="G37" s="82">
        <v>0</v>
      </c>
      <c r="H37" s="82">
        <v>0</v>
      </c>
      <c r="I37" s="82">
        <v>0</v>
      </c>
      <c r="J37" s="82">
        <v>0</v>
      </c>
      <c r="K37" s="82">
        <v>0</v>
      </c>
      <c r="L37" s="82">
        <v>0</v>
      </c>
      <c r="M37" s="82">
        <v>0</v>
      </c>
      <c r="N37" s="82">
        <v>59135</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57097</v>
      </c>
      <c r="D38" s="82">
        <v>0</v>
      </c>
      <c r="E38" s="82">
        <v>0</v>
      </c>
      <c r="F38" s="82">
        <v>0</v>
      </c>
      <c r="G38" s="82">
        <v>0</v>
      </c>
      <c r="H38" s="82">
        <v>0</v>
      </c>
      <c r="I38" s="82">
        <v>0</v>
      </c>
      <c r="J38" s="82">
        <v>0</v>
      </c>
      <c r="K38" s="82">
        <v>0</v>
      </c>
      <c r="L38" s="82">
        <v>0</v>
      </c>
      <c r="M38" s="82">
        <v>0</v>
      </c>
      <c r="N38" s="82">
        <v>57097</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117911</v>
      </c>
      <c r="D39" s="82">
        <v>2888</v>
      </c>
      <c r="E39" s="82">
        <v>0</v>
      </c>
      <c r="F39" s="82">
        <v>444</v>
      </c>
      <c r="G39" s="82">
        <v>842</v>
      </c>
      <c r="H39" s="82">
        <v>111361</v>
      </c>
      <c r="I39" s="82">
        <v>59665</v>
      </c>
      <c r="J39" s="82">
        <v>51695</v>
      </c>
      <c r="K39" s="82">
        <v>156</v>
      </c>
      <c r="L39" s="82">
        <v>1784</v>
      </c>
      <c r="M39" s="82">
        <v>435</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27512</v>
      </c>
      <c r="D40" s="82">
        <v>0</v>
      </c>
      <c r="E40" s="82">
        <v>0</v>
      </c>
      <c r="F40" s="82">
        <v>82</v>
      </c>
      <c r="G40" s="82">
        <v>268</v>
      </c>
      <c r="H40" s="82">
        <v>27055</v>
      </c>
      <c r="I40" s="82">
        <v>26899</v>
      </c>
      <c r="J40" s="82">
        <v>156</v>
      </c>
      <c r="K40" s="82">
        <v>20</v>
      </c>
      <c r="L40" s="82">
        <v>0</v>
      </c>
      <c r="M40" s="82">
        <v>88</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29494</v>
      </c>
      <c r="D41" s="82">
        <v>19</v>
      </c>
      <c r="E41" s="82">
        <v>3219</v>
      </c>
      <c r="F41" s="82">
        <v>417</v>
      </c>
      <c r="G41" s="82">
        <v>783</v>
      </c>
      <c r="H41" s="82">
        <v>6</v>
      </c>
      <c r="I41" s="82">
        <v>4</v>
      </c>
      <c r="J41" s="82">
        <v>2</v>
      </c>
      <c r="K41" s="82">
        <v>381</v>
      </c>
      <c r="L41" s="82">
        <v>4040</v>
      </c>
      <c r="M41" s="82">
        <v>20629</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188883</v>
      </c>
      <c r="D42" s="82">
        <v>8351</v>
      </c>
      <c r="E42" s="82">
        <v>2932</v>
      </c>
      <c r="F42" s="82">
        <v>1358</v>
      </c>
      <c r="G42" s="82">
        <v>257</v>
      </c>
      <c r="H42" s="82">
        <v>65587</v>
      </c>
      <c r="I42" s="82">
        <v>32986</v>
      </c>
      <c r="J42" s="82">
        <v>32601</v>
      </c>
      <c r="K42" s="82">
        <v>0</v>
      </c>
      <c r="L42" s="82">
        <v>290</v>
      </c>
      <c r="M42" s="82">
        <v>664</v>
      </c>
      <c r="N42" s="82">
        <v>109444</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137615</v>
      </c>
      <c r="D43" s="82">
        <v>69</v>
      </c>
      <c r="E43" s="82">
        <v>0</v>
      </c>
      <c r="F43" s="82">
        <v>841</v>
      </c>
      <c r="G43" s="82">
        <v>0</v>
      </c>
      <c r="H43" s="82">
        <v>28029</v>
      </c>
      <c r="I43" s="82">
        <v>0</v>
      </c>
      <c r="J43" s="82">
        <v>28029</v>
      </c>
      <c r="K43" s="82">
        <v>0</v>
      </c>
      <c r="L43" s="82">
        <v>0</v>
      </c>
      <c r="M43" s="82">
        <v>36</v>
      </c>
      <c r="N43" s="82">
        <v>108640</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342418</v>
      </c>
      <c r="D44" s="86">
        <v>11189</v>
      </c>
      <c r="E44" s="86">
        <v>6151</v>
      </c>
      <c r="F44" s="86">
        <v>1460</v>
      </c>
      <c r="G44" s="86">
        <v>2150</v>
      </c>
      <c r="H44" s="86">
        <v>175980</v>
      </c>
      <c r="I44" s="86">
        <v>119554</v>
      </c>
      <c r="J44" s="86">
        <v>56426</v>
      </c>
      <c r="K44" s="86">
        <v>557</v>
      </c>
      <c r="L44" s="86">
        <v>6114</v>
      </c>
      <c r="M44" s="86">
        <v>21780</v>
      </c>
      <c r="N44" s="86">
        <v>117036</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19038</v>
      </c>
      <c r="D45" s="82">
        <v>588</v>
      </c>
      <c r="E45" s="82">
        <v>779</v>
      </c>
      <c r="F45" s="82">
        <v>3296</v>
      </c>
      <c r="G45" s="82">
        <v>12</v>
      </c>
      <c r="H45" s="82">
        <v>274</v>
      </c>
      <c r="I45" s="82">
        <v>0</v>
      </c>
      <c r="J45" s="82">
        <v>274</v>
      </c>
      <c r="K45" s="82">
        <v>0</v>
      </c>
      <c r="L45" s="82">
        <v>1521</v>
      </c>
      <c r="M45" s="82">
        <v>3133</v>
      </c>
      <c r="N45" s="82">
        <v>9436</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6631</v>
      </c>
      <c r="D47" s="82">
        <v>259</v>
      </c>
      <c r="E47" s="82">
        <v>3</v>
      </c>
      <c r="F47" s="82">
        <v>393</v>
      </c>
      <c r="G47" s="82">
        <v>6</v>
      </c>
      <c r="H47" s="82">
        <v>0</v>
      </c>
      <c r="I47" s="82">
        <v>0</v>
      </c>
      <c r="J47" s="82">
        <v>0</v>
      </c>
      <c r="K47" s="82">
        <v>0</v>
      </c>
      <c r="L47" s="82">
        <v>30</v>
      </c>
      <c r="M47" s="82">
        <v>5940</v>
      </c>
      <c r="N47" s="82">
        <v>0</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25669</v>
      </c>
      <c r="D49" s="86">
        <v>846</v>
      </c>
      <c r="E49" s="86">
        <v>782</v>
      </c>
      <c r="F49" s="86">
        <v>3688</v>
      </c>
      <c r="G49" s="86">
        <v>18</v>
      </c>
      <c r="H49" s="86">
        <v>274</v>
      </c>
      <c r="I49" s="86">
        <v>0</v>
      </c>
      <c r="J49" s="86">
        <v>274</v>
      </c>
      <c r="K49" s="86">
        <v>0</v>
      </c>
      <c r="L49" s="86">
        <v>1551</v>
      </c>
      <c r="M49" s="86">
        <v>9073</v>
      </c>
      <c r="N49" s="86">
        <v>9436</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368087</v>
      </c>
      <c r="D50" s="86">
        <v>12035</v>
      </c>
      <c r="E50" s="86">
        <v>6934</v>
      </c>
      <c r="F50" s="86">
        <v>5149</v>
      </c>
      <c r="G50" s="86">
        <v>2168</v>
      </c>
      <c r="H50" s="86">
        <v>176254</v>
      </c>
      <c r="I50" s="86">
        <v>119554</v>
      </c>
      <c r="J50" s="86">
        <v>56700</v>
      </c>
      <c r="K50" s="86">
        <v>557</v>
      </c>
      <c r="L50" s="86">
        <v>7665</v>
      </c>
      <c r="M50" s="86">
        <v>30853</v>
      </c>
      <c r="N50" s="86">
        <v>126473</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19557</v>
      </c>
      <c r="D51" s="86">
        <v>-20957</v>
      </c>
      <c r="E51" s="86">
        <v>-8069</v>
      </c>
      <c r="F51" s="86">
        <v>-28046</v>
      </c>
      <c r="G51" s="86">
        <v>-3640</v>
      </c>
      <c r="H51" s="86">
        <v>-114138</v>
      </c>
      <c r="I51" s="86">
        <v>-50829</v>
      </c>
      <c r="J51" s="86">
        <v>-63310</v>
      </c>
      <c r="K51" s="86">
        <v>-7577</v>
      </c>
      <c r="L51" s="86">
        <v>-17692</v>
      </c>
      <c r="M51" s="86">
        <v>-14393</v>
      </c>
      <c r="N51" s="86">
        <v>234069</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30642</v>
      </c>
      <c r="D52" s="89">
        <v>-18823</v>
      </c>
      <c r="E52" s="89">
        <v>-7415</v>
      </c>
      <c r="F52" s="89">
        <v>-25144</v>
      </c>
      <c r="G52" s="89">
        <v>-3611</v>
      </c>
      <c r="H52" s="89">
        <v>-114139</v>
      </c>
      <c r="I52" s="89">
        <v>-50829</v>
      </c>
      <c r="J52" s="89">
        <v>-63310</v>
      </c>
      <c r="K52" s="89">
        <v>-7577</v>
      </c>
      <c r="L52" s="89">
        <v>-12004</v>
      </c>
      <c r="M52" s="89">
        <v>-5279</v>
      </c>
      <c r="N52" s="89">
        <v>224633</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9273</v>
      </c>
      <c r="D53" s="82">
        <v>0</v>
      </c>
      <c r="E53" s="82">
        <v>0</v>
      </c>
      <c r="F53" s="82">
        <v>0</v>
      </c>
      <c r="G53" s="82">
        <v>0</v>
      </c>
      <c r="H53" s="82">
        <v>0</v>
      </c>
      <c r="I53" s="82">
        <v>0</v>
      </c>
      <c r="J53" s="82">
        <v>0</v>
      </c>
      <c r="K53" s="82">
        <v>0</v>
      </c>
      <c r="L53" s="82">
        <v>0</v>
      </c>
      <c r="M53" s="82">
        <v>0</v>
      </c>
      <c r="N53" s="82">
        <v>9273</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9132</v>
      </c>
      <c r="D54" s="82">
        <v>0</v>
      </c>
      <c r="E54" s="82">
        <v>0</v>
      </c>
      <c r="F54" s="82">
        <v>0</v>
      </c>
      <c r="G54" s="82">
        <v>0</v>
      </c>
      <c r="H54" s="82">
        <v>0</v>
      </c>
      <c r="I54" s="82">
        <v>0</v>
      </c>
      <c r="J54" s="82">
        <v>0</v>
      </c>
      <c r="K54" s="82">
        <v>0</v>
      </c>
      <c r="L54" s="82">
        <v>0</v>
      </c>
      <c r="M54" s="82">
        <v>0</v>
      </c>
      <c r="N54" s="82">
        <v>9132</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294.26</v>
      </c>
      <c r="D56" s="83">
        <v>78.010000000000005</v>
      </c>
      <c r="E56" s="83">
        <v>40.24</v>
      </c>
      <c r="F56" s="83">
        <v>12.99</v>
      </c>
      <c r="G56" s="83">
        <v>19.3</v>
      </c>
      <c r="H56" s="83">
        <v>69.88</v>
      </c>
      <c r="I56" s="83">
        <v>38.58</v>
      </c>
      <c r="J56" s="83">
        <v>31.3</v>
      </c>
      <c r="K56" s="83">
        <v>18.12</v>
      </c>
      <c r="L56" s="83">
        <v>37.49</v>
      </c>
      <c r="M56" s="83">
        <v>18.23</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222.88</v>
      </c>
      <c r="D57" s="83">
        <v>11.73</v>
      </c>
      <c r="E57" s="83">
        <v>6.57</v>
      </c>
      <c r="F57" s="83">
        <v>69.89</v>
      </c>
      <c r="G57" s="83">
        <v>2.11</v>
      </c>
      <c r="H57" s="83">
        <v>26.28</v>
      </c>
      <c r="I57" s="83">
        <v>26.22</v>
      </c>
      <c r="J57" s="83">
        <v>7.0000000000000007E-2</v>
      </c>
      <c r="K57" s="83">
        <v>0.17</v>
      </c>
      <c r="L57" s="83">
        <v>14.84</v>
      </c>
      <c r="M57" s="83">
        <v>91.3</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779.26</v>
      </c>
      <c r="D58" s="83">
        <v>0</v>
      </c>
      <c r="E58" s="83">
        <v>0</v>
      </c>
      <c r="F58" s="83">
        <v>0</v>
      </c>
      <c r="G58" s="83">
        <v>0</v>
      </c>
      <c r="H58" s="83">
        <v>779.26</v>
      </c>
      <c r="I58" s="83">
        <v>629.72</v>
      </c>
      <c r="J58" s="83">
        <v>149.54</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4.37</v>
      </c>
      <c r="D59" s="83">
        <v>0</v>
      </c>
      <c r="E59" s="83">
        <v>0</v>
      </c>
      <c r="F59" s="83">
        <v>0</v>
      </c>
      <c r="G59" s="83">
        <v>0</v>
      </c>
      <c r="H59" s="83">
        <v>0</v>
      </c>
      <c r="I59" s="83">
        <v>0</v>
      </c>
      <c r="J59" s="83">
        <v>0</v>
      </c>
      <c r="K59" s="83">
        <v>0</v>
      </c>
      <c r="L59" s="83">
        <v>0</v>
      </c>
      <c r="M59" s="83">
        <v>0</v>
      </c>
      <c r="N59" s="83">
        <v>4.37</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608.22</v>
      </c>
      <c r="D60" s="83">
        <v>38.04</v>
      </c>
      <c r="E60" s="83">
        <v>10.82</v>
      </c>
      <c r="F60" s="83">
        <v>33.71</v>
      </c>
      <c r="G60" s="83">
        <v>3.06</v>
      </c>
      <c r="H60" s="83">
        <v>476.05</v>
      </c>
      <c r="I60" s="83">
        <v>29.26</v>
      </c>
      <c r="J60" s="83">
        <v>446.79</v>
      </c>
      <c r="K60" s="83">
        <v>16.27</v>
      </c>
      <c r="L60" s="83">
        <v>24.64</v>
      </c>
      <c r="M60" s="83">
        <v>5.57</v>
      </c>
      <c r="N60" s="83">
        <v>0.06</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584.58000000000004</v>
      </c>
      <c r="D61" s="83">
        <v>0.28999999999999998</v>
      </c>
      <c r="E61" s="83">
        <v>0</v>
      </c>
      <c r="F61" s="83">
        <v>3.57</v>
      </c>
      <c r="G61" s="83">
        <v>0</v>
      </c>
      <c r="H61" s="83">
        <v>119.07</v>
      </c>
      <c r="I61" s="83">
        <v>0</v>
      </c>
      <c r="J61" s="83">
        <v>119.07</v>
      </c>
      <c r="K61" s="83">
        <v>0</v>
      </c>
      <c r="L61" s="83">
        <v>0</v>
      </c>
      <c r="M61" s="83">
        <v>0.15</v>
      </c>
      <c r="N61" s="83">
        <v>461.5</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1324.41</v>
      </c>
      <c r="D62" s="87">
        <v>127.49</v>
      </c>
      <c r="E62" s="87">
        <v>57.63</v>
      </c>
      <c r="F62" s="87">
        <v>113.01</v>
      </c>
      <c r="G62" s="87">
        <v>24.47</v>
      </c>
      <c r="H62" s="87">
        <v>1232.4100000000001</v>
      </c>
      <c r="I62" s="87">
        <v>723.78</v>
      </c>
      <c r="J62" s="87">
        <v>508.63</v>
      </c>
      <c r="K62" s="87">
        <v>34.549999999999997</v>
      </c>
      <c r="L62" s="87">
        <v>76.97</v>
      </c>
      <c r="M62" s="87">
        <v>114.95</v>
      </c>
      <c r="N62" s="87">
        <v>-457.07</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79.3</v>
      </c>
      <c r="D63" s="83">
        <v>12.42</v>
      </c>
      <c r="E63" s="83">
        <v>3.23</v>
      </c>
      <c r="F63" s="83">
        <v>28</v>
      </c>
      <c r="G63" s="83">
        <v>0.2</v>
      </c>
      <c r="H63" s="83">
        <v>1.1599999999999999</v>
      </c>
      <c r="I63" s="83">
        <v>0</v>
      </c>
      <c r="J63" s="83">
        <v>1.1599999999999999</v>
      </c>
      <c r="K63" s="83">
        <v>0</v>
      </c>
      <c r="L63" s="83">
        <v>30.26</v>
      </c>
      <c r="M63" s="83">
        <v>4.04</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52.1</v>
      </c>
      <c r="D64" s="83">
        <v>1</v>
      </c>
      <c r="E64" s="83">
        <v>0.28999999999999998</v>
      </c>
      <c r="F64" s="83">
        <v>18.3</v>
      </c>
      <c r="G64" s="83">
        <v>0</v>
      </c>
      <c r="H64" s="83">
        <v>0</v>
      </c>
      <c r="I64" s="83">
        <v>0</v>
      </c>
      <c r="J64" s="83">
        <v>0</v>
      </c>
      <c r="K64" s="83">
        <v>0</v>
      </c>
      <c r="L64" s="83">
        <v>28.47</v>
      </c>
      <c r="M64" s="83">
        <v>4.04</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76.83</v>
      </c>
      <c r="D66" s="83">
        <v>0.25</v>
      </c>
      <c r="E66" s="83">
        <v>2.88</v>
      </c>
      <c r="F66" s="83">
        <v>0</v>
      </c>
      <c r="G66" s="83">
        <v>0</v>
      </c>
      <c r="H66" s="83">
        <v>0</v>
      </c>
      <c r="I66" s="83">
        <v>0</v>
      </c>
      <c r="J66" s="83">
        <v>0</v>
      </c>
      <c r="K66" s="83">
        <v>0</v>
      </c>
      <c r="L66" s="83">
        <v>0.49</v>
      </c>
      <c r="M66" s="83">
        <v>73.22</v>
      </c>
      <c r="N66" s="83">
        <v>0</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156.13</v>
      </c>
      <c r="D68" s="87">
        <v>12.66</v>
      </c>
      <c r="E68" s="87">
        <v>6.1</v>
      </c>
      <c r="F68" s="87">
        <v>28</v>
      </c>
      <c r="G68" s="87">
        <v>0.2</v>
      </c>
      <c r="H68" s="87">
        <v>1.1599999999999999</v>
      </c>
      <c r="I68" s="87">
        <v>0</v>
      </c>
      <c r="J68" s="87">
        <v>1.1599999999999999</v>
      </c>
      <c r="K68" s="87">
        <v>0</v>
      </c>
      <c r="L68" s="87">
        <v>30.75</v>
      </c>
      <c r="M68" s="87">
        <v>77.260000000000005</v>
      </c>
      <c r="N68" s="87">
        <v>0</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1480.54</v>
      </c>
      <c r="D69" s="87">
        <v>140.15</v>
      </c>
      <c r="E69" s="87">
        <v>63.73</v>
      </c>
      <c r="F69" s="87">
        <v>141.01</v>
      </c>
      <c r="G69" s="87">
        <v>24.67</v>
      </c>
      <c r="H69" s="87">
        <v>1233.58</v>
      </c>
      <c r="I69" s="87">
        <v>723.78</v>
      </c>
      <c r="J69" s="87">
        <v>509.8</v>
      </c>
      <c r="K69" s="87">
        <v>34.549999999999997</v>
      </c>
      <c r="L69" s="87">
        <v>107.71</v>
      </c>
      <c r="M69" s="87">
        <v>192.2</v>
      </c>
      <c r="N69" s="87">
        <v>-457.07</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251.2</v>
      </c>
      <c r="D74" s="83">
        <v>0</v>
      </c>
      <c r="E74" s="83">
        <v>0</v>
      </c>
      <c r="F74" s="83">
        <v>0</v>
      </c>
      <c r="G74" s="83">
        <v>0</v>
      </c>
      <c r="H74" s="83">
        <v>0</v>
      </c>
      <c r="I74" s="83">
        <v>0</v>
      </c>
      <c r="J74" s="83">
        <v>0</v>
      </c>
      <c r="K74" s="83">
        <v>0</v>
      </c>
      <c r="L74" s="83">
        <v>0</v>
      </c>
      <c r="M74" s="83">
        <v>0</v>
      </c>
      <c r="N74" s="83">
        <v>251.2</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242.55</v>
      </c>
      <c r="D75" s="83">
        <v>0</v>
      </c>
      <c r="E75" s="83">
        <v>0</v>
      </c>
      <c r="F75" s="83">
        <v>0</v>
      </c>
      <c r="G75" s="83">
        <v>0</v>
      </c>
      <c r="H75" s="83">
        <v>0</v>
      </c>
      <c r="I75" s="83">
        <v>0</v>
      </c>
      <c r="J75" s="83">
        <v>0</v>
      </c>
      <c r="K75" s="83">
        <v>0</v>
      </c>
      <c r="L75" s="83">
        <v>0</v>
      </c>
      <c r="M75" s="83">
        <v>0</v>
      </c>
      <c r="N75" s="83">
        <v>242.55</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500.88</v>
      </c>
      <c r="D76" s="83">
        <v>12.27</v>
      </c>
      <c r="E76" s="83">
        <v>0</v>
      </c>
      <c r="F76" s="83">
        <v>1.89</v>
      </c>
      <c r="G76" s="83">
        <v>3.58</v>
      </c>
      <c r="H76" s="83">
        <v>473.06</v>
      </c>
      <c r="I76" s="83">
        <v>253.46</v>
      </c>
      <c r="J76" s="83">
        <v>219.6</v>
      </c>
      <c r="K76" s="83">
        <v>0.66</v>
      </c>
      <c r="L76" s="83">
        <v>7.58</v>
      </c>
      <c r="M76" s="83">
        <v>1.85</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116.87</v>
      </c>
      <c r="D77" s="83">
        <v>0</v>
      </c>
      <c r="E77" s="83">
        <v>0</v>
      </c>
      <c r="F77" s="83">
        <v>0.35</v>
      </c>
      <c r="G77" s="83">
        <v>1.1399999999999999</v>
      </c>
      <c r="H77" s="83">
        <v>114.93</v>
      </c>
      <c r="I77" s="83">
        <v>114.27</v>
      </c>
      <c r="J77" s="83">
        <v>0.66</v>
      </c>
      <c r="K77" s="83">
        <v>0.08</v>
      </c>
      <c r="L77" s="83">
        <v>0</v>
      </c>
      <c r="M77" s="83">
        <v>0.37</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125.29</v>
      </c>
      <c r="D78" s="83">
        <v>0.08</v>
      </c>
      <c r="E78" s="83">
        <v>13.67</v>
      </c>
      <c r="F78" s="83">
        <v>1.77</v>
      </c>
      <c r="G78" s="83">
        <v>3.33</v>
      </c>
      <c r="H78" s="83">
        <v>0.03</v>
      </c>
      <c r="I78" s="83">
        <v>0.02</v>
      </c>
      <c r="J78" s="83">
        <v>0.01</v>
      </c>
      <c r="K78" s="83">
        <v>1.62</v>
      </c>
      <c r="L78" s="83">
        <v>17.16</v>
      </c>
      <c r="M78" s="83">
        <v>87.63</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802.37</v>
      </c>
      <c r="D79" s="83">
        <v>35.479999999999997</v>
      </c>
      <c r="E79" s="83">
        <v>12.45</v>
      </c>
      <c r="F79" s="83">
        <v>5.77</v>
      </c>
      <c r="G79" s="83">
        <v>1.0900000000000001</v>
      </c>
      <c r="H79" s="83">
        <v>278.61</v>
      </c>
      <c r="I79" s="83">
        <v>140.12</v>
      </c>
      <c r="J79" s="83">
        <v>138.49</v>
      </c>
      <c r="K79" s="83">
        <v>0</v>
      </c>
      <c r="L79" s="83">
        <v>1.23</v>
      </c>
      <c r="M79" s="83">
        <v>2.82</v>
      </c>
      <c r="N79" s="83">
        <v>464.92</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584.58000000000004</v>
      </c>
      <c r="D80" s="83">
        <v>0.28999999999999998</v>
      </c>
      <c r="E80" s="83">
        <v>0</v>
      </c>
      <c r="F80" s="83">
        <v>3.57</v>
      </c>
      <c r="G80" s="83">
        <v>0</v>
      </c>
      <c r="H80" s="83">
        <v>119.07</v>
      </c>
      <c r="I80" s="83">
        <v>0</v>
      </c>
      <c r="J80" s="83">
        <v>119.07</v>
      </c>
      <c r="K80" s="83">
        <v>0</v>
      </c>
      <c r="L80" s="83">
        <v>0</v>
      </c>
      <c r="M80" s="83">
        <v>0.15</v>
      </c>
      <c r="N80" s="83">
        <v>461.5</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1454.58</v>
      </c>
      <c r="D81" s="87">
        <v>47.53</v>
      </c>
      <c r="E81" s="87">
        <v>26.13</v>
      </c>
      <c r="F81" s="87">
        <v>6.2</v>
      </c>
      <c r="G81" s="87">
        <v>9.1300000000000008</v>
      </c>
      <c r="H81" s="87">
        <v>747.56</v>
      </c>
      <c r="I81" s="87">
        <v>507.86</v>
      </c>
      <c r="J81" s="87">
        <v>239.69</v>
      </c>
      <c r="K81" s="87">
        <v>2.37</v>
      </c>
      <c r="L81" s="87">
        <v>25.97</v>
      </c>
      <c r="M81" s="87">
        <v>92.52</v>
      </c>
      <c r="N81" s="87">
        <v>497.17</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80.87</v>
      </c>
      <c r="D82" s="83">
        <v>2.5</v>
      </c>
      <c r="E82" s="83">
        <v>3.31</v>
      </c>
      <c r="F82" s="83">
        <v>14</v>
      </c>
      <c r="G82" s="83">
        <v>0.05</v>
      </c>
      <c r="H82" s="83">
        <v>1.1599999999999999</v>
      </c>
      <c r="I82" s="83">
        <v>0</v>
      </c>
      <c r="J82" s="83">
        <v>1.1599999999999999</v>
      </c>
      <c r="K82" s="83">
        <v>0</v>
      </c>
      <c r="L82" s="83">
        <v>6.46</v>
      </c>
      <c r="M82" s="83">
        <v>13.31</v>
      </c>
      <c r="N82" s="83">
        <v>40.08</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28.17</v>
      </c>
      <c r="D84" s="83">
        <v>1.1000000000000001</v>
      </c>
      <c r="E84" s="83">
        <v>0.01</v>
      </c>
      <c r="F84" s="83">
        <v>1.67</v>
      </c>
      <c r="G84" s="83">
        <v>0.03</v>
      </c>
      <c r="H84" s="83">
        <v>0</v>
      </c>
      <c r="I84" s="83">
        <v>0</v>
      </c>
      <c r="J84" s="83">
        <v>0</v>
      </c>
      <c r="K84" s="83">
        <v>0</v>
      </c>
      <c r="L84" s="83">
        <v>0.13</v>
      </c>
      <c r="M84" s="83">
        <v>25.23</v>
      </c>
      <c r="N84" s="83">
        <v>0</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109.04</v>
      </c>
      <c r="D86" s="87">
        <v>3.59</v>
      </c>
      <c r="E86" s="87">
        <v>3.32</v>
      </c>
      <c r="F86" s="87">
        <v>15.67</v>
      </c>
      <c r="G86" s="87">
        <v>0.08</v>
      </c>
      <c r="H86" s="87">
        <v>1.1599999999999999</v>
      </c>
      <c r="I86" s="87">
        <v>0</v>
      </c>
      <c r="J86" s="87">
        <v>1.1599999999999999</v>
      </c>
      <c r="K86" s="87">
        <v>0</v>
      </c>
      <c r="L86" s="87">
        <v>6.59</v>
      </c>
      <c r="M86" s="87">
        <v>38.54</v>
      </c>
      <c r="N86" s="87">
        <v>40.08</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1563.62</v>
      </c>
      <c r="D87" s="87">
        <v>51.13</v>
      </c>
      <c r="E87" s="87">
        <v>29.45</v>
      </c>
      <c r="F87" s="87">
        <v>21.87</v>
      </c>
      <c r="G87" s="87">
        <v>9.2100000000000009</v>
      </c>
      <c r="H87" s="87">
        <v>748.72</v>
      </c>
      <c r="I87" s="87">
        <v>507.86</v>
      </c>
      <c r="J87" s="87">
        <v>240.86</v>
      </c>
      <c r="K87" s="87">
        <v>2.37</v>
      </c>
      <c r="L87" s="87">
        <v>32.56</v>
      </c>
      <c r="M87" s="87">
        <v>131.06</v>
      </c>
      <c r="N87" s="87">
        <v>537.25</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83.08</v>
      </c>
      <c r="D88" s="87">
        <v>-89.02</v>
      </c>
      <c r="E88" s="87">
        <v>-34.28</v>
      </c>
      <c r="F88" s="87">
        <v>-119.14</v>
      </c>
      <c r="G88" s="87">
        <v>-15.46</v>
      </c>
      <c r="H88" s="87">
        <v>-484.86</v>
      </c>
      <c r="I88" s="87">
        <v>-215.92</v>
      </c>
      <c r="J88" s="87">
        <v>-268.94</v>
      </c>
      <c r="K88" s="87">
        <v>-32.19</v>
      </c>
      <c r="L88" s="87">
        <v>-75.150000000000006</v>
      </c>
      <c r="M88" s="87">
        <v>-61.14</v>
      </c>
      <c r="N88" s="87">
        <v>994.32</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130.16999999999999</v>
      </c>
      <c r="D89" s="90">
        <v>-79.959999999999994</v>
      </c>
      <c r="E89" s="90">
        <v>-31.5</v>
      </c>
      <c r="F89" s="90">
        <v>-106.81</v>
      </c>
      <c r="G89" s="90">
        <v>-15.34</v>
      </c>
      <c r="H89" s="90">
        <v>-484.86</v>
      </c>
      <c r="I89" s="90">
        <v>-215.92</v>
      </c>
      <c r="J89" s="90">
        <v>-268.94</v>
      </c>
      <c r="K89" s="90">
        <v>-32.19</v>
      </c>
      <c r="L89" s="90">
        <v>-50.99</v>
      </c>
      <c r="M89" s="90">
        <v>-22.43</v>
      </c>
      <c r="N89" s="90">
        <v>954.23</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39.39</v>
      </c>
      <c r="D90" s="83">
        <v>0</v>
      </c>
      <c r="E90" s="83">
        <v>0</v>
      </c>
      <c r="F90" s="83">
        <v>0</v>
      </c>
      <c r="G90" s="83">
        <v>0</v>
      </c>
      <c r="H90" s="83">
        <v>0</v>
      </c>
      <c r="I90" s="83">
        <v>0</v>
      </c>
      <c r="J90" s="83">
        <v>0</v>
      </c>
      <c r="K90" s="83">
        <v>0</v>
      </c>
      <c r="L90" s="83">
        <v>0</v>
      </c>
      <c r="M90" s="83">
        <v>0</v>
      </c>
      <c r="N90" s="83">
        <v>39.39</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38.79</v>
      </c>
      <c r="D91" s="83">
        <v>0</v>
      </c>
      <c r="E91" s="83">
        <v>0</v>
      </c>
      <c r="F91" s="83">
        <v>0</v>
      </c>
      <c r="G91" s="83">
        <v>0</v>
      </c>
      <c r="H91" s="83">
        <v>0</v>
      </c>
      <c r="I91" s="83">
        <v>0</v>
      </c>
      <c r="J91" s="83">
        <v>0</v>
      </c>
      <c r="K91" s="83">
        <v>0</v>
      </c>
      <c r="L91" s="83">
        <v>0</v>
      </c>
      <c r="M91" s="83">
        <v>0</v>
      </c>
      <c r="N91" s="83">
        <v>38.79</v>
      </c>
    </row>
  </sheetData>
  <mergeCells count="27">
    <mergeCell ref="A1:B1"/>
    <mergeCell ref="C1:G1"/>
    <mergeCell ref="H1:N1"/>
    <mergeCell ref="H2:N3"/>
    <mergeCell ref="C2:G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C91"/>
  <sheetViews>
    <sheetView zoomScale="140" zoomScaleNormal="140" workbookViewId="0">
      <pane xSplit="2" ySplit="17" topLeftCell="C18" activePane="bottomRight" state="frozen"/>
      <selection activeCell="C18" sqref="C18:G18"/>
      <selection pane="topRight" activeCell="C18" sqref="C18:G18"/>
      <selection pane="bottomLeft" activeCell="C18" sqref="C18:G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6.5703125" style="80" customWidth="1"/>
    <col min="10" max="10" width="7.42578125" style="80" customWidth="1"/>
    <col min="11" max="11" width="6.5703125" style="80" customWidth="1"/>
    <col min="12" max="13" width="8.28515625" style="80" customWidth="1"/>
    <col min="14" max="14" width="7.42578125" style="80" customWidth="1"/>
    <col min="15" max="16384" width="11.42578125" style="80"/>
  </cols>
  <sheetData>
    <row r="1" spans="1:14" s="76" customFormat="1" ht="33" customHeight="1">
      <c r="A1" s="227" t="s">
        <v>931</v>
      </c>
      <c r="B1" s="228"/>
      <c r="C1" s="219" t="str">
        <f>"Auszahlungen und Einzahlungen der Kreisverwaltungen "&amp;Deckblatt!A7&amp;" 
nach Produktbereichen"</f>
        <v>Auszahlungen und Einzahlungen der Kreisverwaltungen 2020 
nach Produktbereichen</v>
      </c>
      <c r="D1" s="219"/>
      <c r="E1" s="219"/>
      <c r="F1" s="219"/>
      <c r="G1" s="220"/>
      <c r="H1" s="224" t="str">
        <f>"Auszahlungen und Einzahlungen der Kreisverwaltungen "&amp;Deckblatt!A7&amp;" 
nach Produktbereichen"</f>
        <v>Auszahlungen und Einzahlungen der Kreisverwaltungen 2020 
nach Produktbereichen</v>
      </c>
      <c r="I1" s="219"/>
      <c r="J1" s="219"/>
      <c r="K1" s="219"/>
      <c r="L1" s="219"/>
      <c r="M1" s="219"/>
      <c r="N1" s="220"/>
    </row>
    <row r="2" spans="1:14" s="76" customFormat="1" ht="15" customHeight="1">
      <c r="A2" s="227" t="s">
        <v>937</v>
      </c>
      <c r="B2" s="228"/>
      <c r="C2" s="219" t="s">
        <v>127</v>
      </c>
      <c r="D2" s="219"/>
      <c r="E2" s="219"/>
      <c r="F2" s="219"/>
      <c r="G2" s="220"/>
      <c r="H2" s="224" t="s">
        <v>127</v>
      </c>
      <c r="I2" s="219"/>
      <c r="J2" s="219"/>
      <c r="K2" s="219"/>
      <c r="L2" s="219"/>
      <c r="M2" s="219"/>
      <c r="N2" s="220"/>
    </row>
    <row r="3" spans="1:14" s="76" customFormat="1" ht="15" customHeight="1">
      <c r="A3" s="227"/>
      <c r="B3" s="228"/>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3"/>
      <c r="D9" s="223"/>
      <c r="E9" s="223"/>
      <c r="F9" s="223"/>
      <c r="G9" s="264"/>
      <c r="H9" s="265"/>
      <c r="I9" s="223"/>
      <c r="J9" s="223"/>
      <c r="K9" s="223"/>
      <c r="L9" s="223"/>
      <c r="M9" s="223"/>
      <c r="N9" s="210"/>
    </row>
    <row r="10" spans="1:14" ht="11.45" customHeight="1">
      <c r="A10" s="206"/>
      <c r="B10" s="207"/>
      <c r="C10" s="263"/>
      <c r="D10" s="223"/>
      <c r="E10" s="223"/>
      <c r="F10" s="223"/>
      <c r="G10" s="264"/>
      <c r="H10" s="265"/>
      <c r="I10" s="223"/>
      <c r="J10" s="223"/>
      <c r="K10" s="223"/>
      <c r="L10" s="223"/>
      <c r="M10" s="223"/>
      <c r="N10" s="210"/>
    </row>
    <row r="11" spans="1:14" ht="11.45" customHeight="1">
      <c r="A11" s="206"/>
      <c r="B11" s="207"/>
      <c r="C11" s="263"/>
      <c r="D11" s="223"/>
      <c r="E11" s="223"/>
      <c r="F11" s="223"/>
      <c r="G11" s="264"/>
      <c r="H11" s="265"/>
      <c r="I11" s="223"/>
      <c r="J11" s="223"/>
      <c r="K11" s="223"/>
      <c r="L11" s="223"/>
      <c r="M11" s="223"/>
      <c r="N11" s="210"/>
    </row>
    <row r="12" spans="1:14" ht="11.45" customHeight="1">
      <c r="A12" s="206"/>
      <c r="B12" s="207"/>
      <c r="C12" s="263"/>
      <c r="D12" s="223"/>
      <c r="E12" s="223"/>
      <c r="F12" s="223"/>
      <c r="G12" s="264"/>
      <c r="H12" s="265"/>
      <c r="I12" s="223"/>
      <c r="J12" s="223"/>
      <c r="K12" s="223"/>
      <c r="L12" s="223"/>
      <c r="M12" s="223"/>
      <c r="N12" s="210"/>
    </row>
    <row r="13" spans="1:14" ht="11.45" customHeight="1">
      <c r="A13" s="206"/>
      <c r="B13" s="207"/>
      <c r="C13" s="263"/>
      <c r="D13" s="223"/>
      <c r="E13" s="223"/>
      <c r="F13" s="223"/>
      <c r="G13" s="264"/>
      <c r="H13" s="265"/>
      <c r="I13" s="223"/>
      <c r="J13" s="223"/>
      <c r="K13" s="223"/>
      <c r="L13" s="223"/>
      <c r="M13" s="223"/>
      <c r="N13" s="210"/>
    </row>
    <row r="14" spans="1:14" ht="11.45" customHeight="1">
      <c r="A14" s="206"/>
      <c r="B14" s="207"/>
      <c r="C14" s="263"/>
      <c r="D14" s="223"/>
      <c r="E14" s="223"/>
      <c r="F14" s="223"/>
      <c r="G14" s="264"/>
      <c r="H14" s="265"/>
      <c r="I14" s="223"/>
      <c r="J14" s="223"/>
      <c r="K14" s="223"/>
      <c r="L14" s="223"/>
      <c r="M14" s="223"/>
      <c r="N14" s="210"/>
    </row>
    <row r="15" spans="1:14" ht="11.45" customHeight="1">
      <c r="A15" s="206"/>
      <c r="B15" s="207"/>
      <c r="C15" s="263"/>
      <c r="D15" s="223"/>
      <c r="E15" s="223"/>
      <c r="F15" s="223"/>
      <c r="G15" s="264"/>
      <c r="H15" s="265"/>
      <c r="I15" s="223"/>
      <c r="J15" s="223"/>
      <c r="K15" s="223"/>
      <c r="L15" s="223"/>
      <c r="M15" s="223"/>
      <c r="N15" s="210"/>
    </row>
    <row r="16" spans="1:14" ht="11.45" customHeight="1">
      <c r="A16" s="206"/>
      <c r="B16" s="207"/>
      <c r="C16" s="263"/>
      <c r="D16" s="111">
        <v>11</v>
      </c>
      <c r="E16" s="111">
        <v>12</v>
      </c>
      <c r="F16" s="111" t="s">
        <v>173</v>
      </c>
      <c r="G16" s="112" t="s">
        <v>174</v>
      </c>
      <c r="H16" s="113">
        <v>3</v>
      </c>
      <c r="I16" s="111" t="s">
        <v>177</v>
      </c>
      <c r="J16" s="111">
        <v>36</v>
      </c>
      <c r="K16" s="111">
        <v>4</v>
      </c>
      <c r="L16" s="111" t="s">
        <v>178</v>
      </c>
      <c r="M16" s="111" t="s">
        <v>187</v>
      </c>
      <c r="N16" s="77">
        <v>6</v>
      </c>
    </row>
    <row r="17" spans="1:29" s="21" customFormat="1" ht="11.45" customHeight="1">
      <c r="A17" s="18">
        <v>1</v>
      </c>
      <c r="B17" s="19">
        <v>2</v>
      </c>
      <c r="C17" s="151">
        <v>3</v>
      </c>
      <c r="D17" s="151">
        <v>4</v>
      </c>
      <c r="E17" s="151">
        <v>5</v>
      </c>
      <c r="F17" s="151">
        <v>6</v>
      </c>
      <c r="G17" s="152">
        <v>7</v>
      </c>
      <c r="H17" s="153">
        <v>8</v>
      </c>
      <c r="I17" s="151">
        <v>9</v>
      </c>
      <c r="J17" s="151">
        <v>10</v>
      </c>
      <c r="K17" s="151">
        <v>11</v>
      </c>
      <c r="L17" s="151">
        <v>12</v>
      </c>
      <c r="M17" s="151">
        <v>13</v>
      </c>
      <c r="N17" s="20">
        <v>14</v>
      </c>
    </row>
    <row r="18" spans="1:29" s="73" customFormat="1" ht="20.100000000000001" customHeight="1">
      <c r="A18" s="102"/>
      <c r="B18" s="98"/>
      <c r="C18" s="240" t="s">
        <v>111</v>
      </c>
      <c r="D18" s="241"/>
      <c r="E18" s="241"/>
      <c r="F18" s="241"/>
      <c r="G18" s="241"/>
      <c r="H18" s="241" t="s">
        <v>111</v>
      </c>
      <c r="I18" s="241"/>
      <c r="J18" s="241"/>
      <c r="K18" s="241"/>
      <c r="L18" s="241"/>
      <c r="M18" s="241"/>
      <c r="N18" s="241"/>
      <c r="O18" s="99"/>
      <c r="P18" s="99"/>
      <c r="Q18" s="99"/>
      <c r="R18" s="99"/>
      <c r="S18" s="99"/>
      <c r="T18" s="99"/>
      <c r="U18" s="99"/>
      <c r="V18" s="99"/>
      <c r="W18" s="99"/>
      <c r="X18" s="99"/>
      <c r="Y18" s="99"/>
      <c r="Z18" s="99"/>
      <c r="AA18" s="99"/>
      <c r="AB18" s="99"/>
      <c r="AC18" s="99"/>
    </row>
    <row r="19" spans="1:29" s="73" customFormat="1" ht="11.1" customHeight="1">
      <c r="A19" s="22">
        <f>IF(B19&lt;&gt;"",COUNTA($B$19:B19),"")</f>
        <v>1</v>
      </c>
      <c r="B19" s="81" t="s">
        <v>142</v>
      </c>
      <c r="C19" s="82">
        <v>72437</v>
      </c>
      <c r="D19" s="82">
        <v>19340</v>
      </c>
      <c r="E19" s="82">
        <v>12049</v>
      </c>
      <c r="F19" s="82">
        <v>3266</v>
      </c>
      <c r="G19" s="82">
        <v>3270</v>
      </c>
      <c r="H19" s="82">
        <v>14167</v>
      </c>
      <c r="I19" s="82">
        <v>8008</v>
      </c>
      <c r="J19" s="82">
        <v>6159</v>
      </c>
      <c r="K19" s="82">
        <v>2652</v>
      </c>
      <c r="L19" s="82">
        <v>13986</v>
      </c>
      <c r="M19" s="82">
        <v>3706</v>
      </c>
      <c r="N19" s="82">
        <v>0</v>
      </c>
      <c r="O19" s="99"/>
      <c r="P19" s="99"/>
      <c r="Q19" s="99"/>
      <c r="R19" s="99"/>
      <c r="S19" s="99"/>
      <c r="T19" s="99"/>
      <c r="U19" s="99"/>
      <c r="V19" s="99"/>
      <c r="W19" s="99"/>
      <c r="X19" s="99"/>
      <c r="Y19" s="99"/>
      <c r="Z19" s="99"/>
      <c r="AA19" s="99"/>
      <c r="AB19" s="99"/>
      <c r="AC19" s="99"/>
    </row>
    <row r="20" spans="1:29" s="73" customFormat="1" ht="11.1" customHeight="1">
      <c r="A20" s="22">
        <f>IF(B20&lt;&gt;"",COUNTA($B$19:B20),"")</f>
        <v>2</v>
      </c>
      <c r="B20" s="81" t="s">
        <v>143</v>
      </c>
      <c r="C20" s="82">
        <v>28798</v>
      </c>
      <c r="D20" s="82">
        <v>3981</v>
      </c>
      <c r="E20" s="82">
        <v>2636</v>
      </c>
      <c r="F20" s="82">
        <v>16002</v>
      </c>
      <c r="G20" s="82">
        <v>193</v>
      </c>
      <c r="H20" s="82">
        <v>1323</v>
      </c>
      <c r="I20" s="82">
        <v>1270</v>
      </c>
      <c r="J20" s="82">
        <v>54</v>
      </c>
      <c r="K20" s="82">
        <v>16</v>
      </c>
      <c r="L20" s="82">
        <v>4222</v>
      </c>
      <c r="M20" s="82">
        <v>424</v>
      </c>
      <c r="N20" s="82">
        <v>0</v>
      </c>
      <c r="O20" s="99"/>
      <c r="P20" s="99"/>
      <c r="Q20" s="99"/>
      <c r="R20" s="99"/>
      <c r="S20" s="99"/>
      <c r="T20" s="99"/>
      <c r="U20" s="99"/>
      <c r="V20" s="99"/>
      <c r="W20" s="99"/>
      <c r="X20" s="99"/>
      <c r="Y20" s="99"/>
      <c r="Z20" s="99"/>
      <c r="AA20" s="99"/>
      <c r="AB20" s="99"/>
      <c r="AC20" s="99"/>
    </row>
    <row r="21" spans="1:29" s="73" customFormat="1" ht="21.6" customHeight="1">
      <c r="A21" s="22">
        <f>IF(B21&lt;&gt;"",COUNTA($B$19:B21),"")</f>
        <v>3</v>
      </c>
      <c r="B21" s="84" t="s">
        <v>959</v>
      </c>
      <c r="C21" s="82">
        <v>135061</v>
      </c>
      <c r="D21" s="82">
        <v>0</v>
      </c>
      <c r="E21" s="82">
        <v>0</v>
      </c>
      <c r="F21" s="82">
        <v>0</v>
      </c>
      <c r="G21" s="82">
        <v>0</v>
      </c>
      <c r="H21" s="82">
        <v>135061</v>
      </c>
      <c r="I21" s="82">
        <v>110313</v>
      </c>
      <c r="J21" s="82">
        <v>24748</v>
      </c>
      <c r="K21" s="82">
        <v>0</v>
      </c>
      <c r="L21" s="82">
        <v>0</v>
      </c>
      <c r="M21" s="82">
        <v>0</v>
      </c>
      <c r="N21" s="82">
        <v>0</v>
      </c>
      <c r="O21" s="99"/>
      <c r="P21" s="99"/>
      <c r="Q21" s="99"/>
      <c r="R21" s="99"/>
      <c r="S21" s="99"/>
      <c r="T21" s="99"/>
      <c r="U21" s="99"/>
      <c r="V21" s="99"/>
      <c r="W21" s="99"/>
      <c r="X21" s="99"/>
      <c r="Y21" s="99"/>
      <c r="Z21" s="99"/>
      <c r="AA21" s="99"/>
      <c r="AB21" s="99"/>
      <c r="AC21" s="99"/>
    </row>
    <row r="22" spans="1:29" s="73" customFormat="1" ht="11.1" customHeight="1">
      <c r="A22" s="22">
        <f>IF(B22&lt;&gt;"",COUNTA($B$19:B22),"")</f>
        <v>4</v>
      </c>
      <c r="B22" s="81" t="s">
        <v>144</v>
      </c>
      <c r="C22" s="82">
        <v>1669</v>
      </c>
      <c r="D22" s="82">
        <v>0</v>
      </c>
      <c r="E22" s="82">
        <v>0</v>
      </c>
      <c r="F22" s="82">
        <v>0</v>
      </c>
      <c r="G22" s="82">
        <v>0</v>
      </c>
      <c r="H22" s="82">
        <v>0</v>
      </c>
      <c r="I22" s="82">
        <v>0</v>
      </c>
      <c r="J22" s="82">
        <v>0</v>
      </c>
      <c r="K22" s="82">
        <v>0</v>
      </c>
      <c r="L22" s="82">
        <v>0</v>
      </c>
      <c r="M22" s="82">
        <v>0</v>
      </c>
      <c r="N22" s="82">
        <v>1669</v>
      </c>
      <c r="O22" s="99"/>
      <c r="P22" s="99"/>
      <c r="Q22" s="99"/>
      <c r="R22" s="99"/>
      <c r="S22" s="99"/>
      <c r="T22" s="99"/>
      <c r="U22" s="99"/>
      <c r="V22" s="99"/>
      <c r="W22" s="99"/>
      <c r="X22" s="99"/>
      <c r="Y22" s="99"/>
      <c r="Z22" s="99"/>
      <c r="AA22" s="99"/>
      <c r="AB22" s="99"/>
      <c r="AC22" s="99"/>
    </row>
    <row r="23" spans="1:29" s="73" customFormat="1" ht="11.1" customHeight="1">
      <c r="A23" s="22">
        <f>IF(B23&lt;&gt;"",COUNTA($B$19:B23),"")</f>
        <v>5</v>
      </c>
      <c r="B23" s="81" t="s">
        <v>145</v>
      </c>
      <c r="C23" s="82">
        <v>140075</v>
      </c>
      <c r="D23" s="82">
        <v>8122</v>
      </c>
      <c r="E23" s="82">
        <v>2254</v>
      </c>
      <c r="F23" s="82">
        <v>7642</v>
      </c>
      <c r="G23" s="82">
        <v>547</v>
      </c>
      <c r="H23" s="82">
        <v>98715</v>
      </c>
      <c r="I23" s="82">
        <v>6298</v>
      </c>
      <c r="J23" s="82">
        <v>92417</v>
      </c>
      <c r="K23" s="82">
        <v>9346</v>
      </c>
      <c r="L23" s="82">
        <v>12170</v>
      </c>
      <c r="M23" s="82">
        <v>1246</v>
      </c>
      <c r="N23" s="82">
        <v>34</v>
      </c>
      <c r="O23" s="99"/>
      <c r="P23" s="99"/>
      <c r="Q23" s="99"/>
      <c r="R23" s="99"/>
      <c r="S23" s="99"/>
      <c r="T23" s="99"/>
      <c r="U23" s="99"/>
      <c r="V23" s="99"/>
      <c r="W23" s="99"/>
      <c r="X23" s="99"/>
      <c r="Y23" s="99"/>
      <c r="Z23" s="99"/>
      <c r="AA23" s="99"/>
      <c r="AB23" s="99"/>
      <c r="AC23" s="99"/>
    </row>
    <row r="24" spans="1:29" s="73" customFormat="1" ht="11.1" customHeight="1">
      <c r="A24" s="22">
        <f>IF(B24&lt;&gt;"",COUNTA($B$19:B24),"")</f>
        <v>6</v>
      </c>
      <c r="B24" s="81" t="s">
        <v>146</v>
      </c>
      <c r="C24" s="82">
        <v>125355</v>
      </c>
      <c r="D24" s="82">
        <v>241</v>
      </c>
      <c r="E24" s="82">
        <v>2446</v>
      </c>
      <c r="F24" s="82">
        <v>1549</v>
      </c>
      <c r="G24" s="82">
        <v>46</v>
      </c>
      <c r="H24" s="82">
        <v>27596</v>
      </c>
      <c r="I24" s="82">
        <v>0</v>
      </c>
      <c r="J24" s="82">
        <v>27596</v>
      </c>
      <c r="K24" s="82">
        <v>0</v>
      </c>
      <c r="L24" s="82">
        <v>2659</v>
      </c>
      <c r="M24" s="82">
        <v>0</v>
      </c>
      <c r="N24" s="82">
        <v>90817</v>
      </c>
      <c r="O24" s="99"/>
      <c r="P24" s="99"/>
      <c r="Q24" s="99"/>
      <c r="R24" s="99"/>
      <c r="S24" s="99"/>
      <c r="T24" s="99"/>
      <c r="U24" s="99"/>
      <c r="V24" s="99"/>
      <c r="W24" s="99"/>
      <c r="X24" s="99"/>
      <c r="Y24" s="99"/>
      <c r="Z24" s="99"/>
      <c r="AA24" s="99"/>
      <c r="AB24" s="99"/>
      <c r="AC24" s="99"/>
    </row>
    <row r="25" spans="1:29" s="73" customFormat="1" ht="20.100000000000001" customHeight="1">
      <c r="A25" s="23">
        <f>IF(B25&lt;&gt;"",COUNTA($B$19:B25),"")</f>
        <v>7</v>
      </c>
      <c r="B25" s="85" t="s">
        <v>147</v>
      </c>
      <c r="C25" s="86">
        <v>252685</v>
      </c>
      <c r="D25" s="86">
        <v>31203</v>
      </c>
      <c r="E25" s="86">
        <v>14493</v>
      </c>
      <c r="F25" s="86">
        <v>25361</v>
      </c>
      <c r="G25" s="86">
        <v>3964</v>
      </c>
      <c r="H25" s="86">
        <v>221670</v>
      </c>
      <c r="I25" s="86">
        <v>125889</v>
      </c>
      <c r="J25" s="86">
        <v>95781</v>
      </c>
      <c r="K25" s="86">
        <v>12015</v>
      </c>
      <c r="L25" s="86">
        <v>27719</v>
      </c>
      <c r="M25" s="86">
        <v>5375</v>
      </c>
      <c r="N25" s="86">
        <v>-89114</v>
      </c>
      <c r="O25" s="99"/>
      <c r="P25" s="99"/>
      <c r="Q25" s="99"/>
      <c r="R25" s="99"/>
      <c r="S25" s="99"/>
      <c r="T25" s="99"/>
      <c r="U25" s="99"/>
      <c r="V25" s="99"/>
      <c r="W25" s="99"/>
      <c r="X25" s="99"/>
      <c r="Y25" s="99"/>
      <c r="Z25" s="99"/>
      <c r="AA25" s="99"/>
      <c r="AB25" s="99"/>
      <c r="AC25" s="99"/>
    </row>
    <row r="26" spans="1:29" s="73" customFormat="1" ht="21.6" customHeight="1">
      <c r="A26" s="22">
        <f>IF(B26&lt;&gt;"",COUNTA($B$19:B26),"")</f>
        <v>8</v>
      </c>
      <c r="B26" s="84" t="s">
        <v>148</v>
      </c>
      <c r="C26" s="82">
        <v>37488</v>
      </c>
      <c r="D26" s="82">
        <v>6417</v>
      </c>
      <c r="E26" s="82">
        <v>1478</v>
      </c>
      <c r="F26" s="82">
        <v>3818</v>
      </c>
      <c r="G26" s="82">
        <v>1521</v>
      </c>
      <c r="H26" s="82">
        <v>12</v>
      </c>
      <c r="I26" s="82">
        <v>12</v>
      </c>
      <c r="J26" s="82">
        <v>0</v>
      </c>
      <c r="K26" s="82">
        <v>0</v>
      </c>
      <c r="L26" s="82">
        <v>3564</v>
      </c>
      <c r="M26" s="82">
        <v>20678</v>
      </c>
      <c r="N26" s="82">
        <v>0</v>
      </c>
      <c r="O26" s="99"/>
      <c r="P26" s="99"/>
      <c r="Q26" s="99"/>
      <c r="R26" s="99"/>
      <c r="S26" s="99"/>
      <c r="T26" s="99"/>
      <c r="U26" s="99"/>
      <c r="V26" s="99"/>
      <c r="W26" s="99"/>
      <c r="X26" s="99"/>
      <c r="Y26" s="99"/>
      <c r="Z26" s="99"/>
      <c r="AA26" s="99"/>
      <c r="AB26" s="99"/>
      <c r="AC26" s="99"/>
    </row>
    <row r="27" spans="1:29" s="73" customFormat="1" ht="11.1" customHeight="1">
      <c r="A27" s="22">
        <f>IF(B27&lt;&gt;"",COUNTA($B$19:B27),"")</f>
        <v>9</v>
      </c>
      <c r="B27" s="81" t="s">
        <v>149</v>
      </c>
      <c r="C27" s="82">
        <v>14949</v>
      </c>
      <c r="D27" s="82">
        <v>6192</v>
      </c>
      <c r="E27" s="82">
        <v>90</v>
      </c>
      <c r="F27" s="82">
        <v>3716</v>
      </c>
      <c r="G27" s="82">
        <v>1496</v>
      </c>
      <c r="H27" s="82">
        <v>5</v>
      </c>
      <c r="I27" s="82">
        <v>5</v>
      </c>
      <c r="J27" s="82">
        <v>0</v>
      </c>
      <c r="K27" s="82">
        <v>0</v>
      </c>
      <c r="L27" s="82">
        <v>3450</v>
      </c>
      <c r="M27" s="82">
        <v>0</v>
      </c>
      <c r="N27" s="82">
        <v>0</v>
      </c>
      <c r="O27" s="99"/>
      <c r="P27" s="99"/>
      <c r="Q27" s="99"/>
      <c r="R27" s="99"/>
      <c r="S27" s="99"/>
      <c r="T27" s="99"/>
      <c r="U27" s="99"/>
      <c r="V27" s="99"/>
      <c r="W27" s="99"/>
      <c r="X27" s="99"/>
      <c r="Y27" s="99"/>
      <c r="Z27" s="99"/>
      <c r="AA27" s="99"/>
      <c r="AB27" s="99"/>
      <c r="AC27" s="99"/>
    </row>
    <row r="28" spans="1:29" s="73" customFormat="1" ht="11.1" customHeight="1">
      <c r="A28" s="22">
        <f>IF(B28&lt;&gt;"",COUNTA($B$19:B28),"")</f>
        <v>10</v>
      </c>
      <c r="B28" s="81" t="s">
        <v>150</v>
      </c>
      <c r="C28" s="82">
        <v>0</v>
      </c>
      <c r="D28" s="82">
        <v>0</v>
      </c>
      <c r="E28" s="82">
        <v>0</v>
      </c>
      <c r="F28" s="82">
        <v>0</v>
      </c>
      <c r="G28" s="82">
        <v>0</v>
      </c>
      <c r="H28" s="82">
        <v>0</v>
      </c>
      <c r="I28" s="82">
        <v>0</v>
      </c>
      <c r="J28" s="82">
        <v>0</v>
      </c>
      <c r="K28" s="82">
        <v>0</v>
      </c>
      <c r="L28" s="82">
        <v>0</v>
      </c>
      <c r="M28" s="82">
        <v>0</v>
      </c>
      <c r="N28" s="82">
        <v>0</v>
      </c>
      <c r="O28" s="99"/>
      <c r="P28" s="99"/>
      <c r="Q28" s="99"/>
      <c r="R28" s="99"/>
      <c r="S28" s="99"/>
      <c r="T28" s="99"/>
      <c r="U28" s="99"/>
      <c r="V28" s="99"/>
      <c r="W28" s="99"/>
      <c r="X28" s="99"/>
      <c r="Y28" s="99"/>
      <c r="Z28" s="99"/>
      <c r="AA28" s="99"/>
      <c r="AB28" s="99"/>
      <c r="AC28" s="99"/>
    </row>
    <row r="29" spans="1:29" s="73" customFormat="1" ht="11.1" customHeight="1">
      <c r="A29" s="22">
        <f>IF(B29&lt;&gt;"",COUNTA($B$19:B29),"")</f>
        <v>11</v>
      </c>
      <c r="B29" s="81" t="s">
        <v>151</v>
      </c>
      <c r="C29" s="82">
        <v>642</v>
      </c>
      <c r="D29" s="82">
        <v>104</v>
      </c>
      <c r="E29" s="82">
        <v>17</v>
      </c>
      <c r="F29" s="82">
        <v>289</v>
      </c>
      <c r="G29" s="82">
        <v>61</v>
      </c>
      <c r="H29" s="82">
        <v>131</v>
      </c>
      <c r="I29" s="82">
        <v>131</v>
      </c>
      <c r="J29" s="82">
        <v>0</v>
      </c>
      <c r="K29" s="82">
        <v>6</v>
      </c>
      <c r="L29" s="82">
        <v>8</v>
      </c>
      <c r="M29" s="82">
        <v>0</v>
      </c>
      <c r="N29" s="82">
        <v>26</v>
      </c>
      <c r="O29" s="99"/>
      <c r="P29" s="99"/>
      <c r="Q29" s="99"/>
      <c r="R29" s="99"/>
      <c r="S29" s="99"/>
      <c r="T29" s="99"/>
      <c r="U29" s="99"/>
      <c r="V29" s="99"/>
      <c r="W29" s="99"/>
      <c r="X29" s="99"/>
      <c r="Y29" s="99"/>
      <c r="Z29" s="99"/>
      <c r="AA29" s="99"/>
      <c r="AB29" s="99"/>
      <c r="AC29" s="99"/>
    </row>
    <row r="30" spans="1:29" s="73" customFormat="1" ht="11.1" customHeight="1">
      <c r="A30" s="22">
        <f>IF(B30&lt;&gt;"",COUNTA($B$19:B30),"")</f>
        <v>12</v>
      </c>
      <c r="B30" s="81" t="s">
        <v>146</v>
      </c>
      <c r="C30" s="82">
        <v>0</v>
      </c>
      <c r="D30" s="82">
        <v>0</v>
      </c>
      <c r="E30" s="82">
        <v>0</v>
      </c>
      <c r="F30" s="82">
        <v>0</v>
      </c>
      <c r="G30" s="82">
        <v>0</v>
      </c>
      <c r="H30" s="82">
        <v>0</v>
      </c>
      <c r="I30" s="82">
        <v>0</v>
      </c>
      <c r="J30" s="82">
        <v>0</v>
      </c>
      <c r="K30" s="82">
        <v>0</v>
      </c>
      <c r="L30" s="82">
        <v>0</v>
      </c>
      <c r="M30" s="82">
        <v>0</v>
      </c>
      <c r="N30" s="82">
        <v>0</v>
      </c>
      <c r="O30" s="99"/>
      <c r="P30" s="99"/>
      <c r="Q30" s="99"/>
      <c r="R30" s="99"/>
      <c r="S30" s="99"/>
      <c r="T30" s="99"/>
      <c r="U30" s="99"/>
      <c r="V30" s="99"/>
      <c r="W30" s="99"/>
      <c r="X30" s="99"/>
      <c r="Y30" s="99"/>
      <c r="Z30" s="99"/>
      <c r="AA30" s="99"/>
      <c r="AB30" s="99"/>
      <c r="AC30" s="99"/>
    </row>
    <row r="31" spans="1:29" s="73" customFormat="1" ht="20.100000000000001" customHeight="1">
      <c r="A31" s="23">
        <f>IF(B31&lt;&gt;"",COUNTA($B$19:B31),"")</f>
        <v>13</v>
      </c>
      <c r="B31" s="85" t="s">
        <v>152</v>
      </c>
      <c r="C31" s="86">
        <v>38130</v>
      </c>
      <c r="D31" s="86">
        <v>6521</v>
      </c>
      <c r="E31" s="86">
        <v>1494</v>
      </c>
      <c r="F31" s="86">
        <v>4107</v>
      </c>
      <c r="G31" s="86">
        <v>1583</v>
      </c>
      <c r="H31" s="86">
        <v>143</v>
      </c>
      <c r="I31" s="86">
        <v>143</v>
      </c>
      <c r="J31" s="86">
        <v>0</v>
      </c>
      <c r="K31" s="86">
        <v>6</v>
      </c>
      <c r="L31" s="86">
        <v>3572</v>
      </c>
      <c r="M31" s="86">
        <v>20678</v>
      </c>
      <c r="N31" s="86">
        <v>26</v>
      </c>
      <c r="O31" s="99"/>
      <c r="P31" s="99"/>
      <c r="Q31" s="99"/>
      <c r="R31" s="99"/>
      <c r="S31" s="99"/>
      <c r="T31" s="99"/>
      <c r="U31" s="99"/>
      <c r="V31" s="99"/>
      <c r="W31" s="99"/>
      <c r="X31" s="99"/>
      <c r="Y31" s="99"/>
      <c r="Z31" s="99"/>
      <c r="AA31" s="99"/>
      <c r="AB31" s="99"/>
      <c r="AC31" s="99"/>
    </row>
    <row r="32" spans="1:29" s="73" customFormat="1" ht="20.100000000000001" customHeight="1">
      <c r="A32" s="23">
        <f>IF(B32&lt;&gt;"",COUNTA($B$19:B32),"")</f>
        <v>14</v>
      </c>
      <c r="B32" s="85" t="s">
        <v>153</v>
      </c>
      <c r="C32" s="86">
        <v>290816</v>
      </c>
      <c r="D32" s="86">
        <v>37724</v>
      </c>
      <c r="E32" s="86">
        <v>15987</v>
      </c>
      <c r="F32" s="86">
        <v>29468</v>
      </c>
      <c r="G32" s="86">
        <v>5547</v>
      </c>
      <c r="H32" s="86">
        <v>221813</v>
      </c>
      <c r="I32" s="86">
        <v>126032</v>
      </c>
      <c r="J32" s="86">
        <v>95781</v>
      </c>
      <c r="K32" s="86">
        <v>12021</v>
      </c>
      <c r="L32" s="86">
        <v>31291</v>
      </c>
      <c r="M32" s="86">
        <v>26053</v>
      </c>
      <c r="N32" s="86">
        <v>-89089</v>
      </c>
      <c r="O32" s="99"/>
      <c r="P32" s="99"/>
      <c r="Q32" s="99"/>
      <c r="R32" s="99"/>
      <c r="S32" s="99"/>
      <c r="T32" s="99"/>
      <c r="U32" s="99"/>
      <c r="V32" s="99"/>
      <c r="W32" s="99"/>
      <c r="X32" s="99"/>
      <c r="Y32" s="99"/>
      <c r="Z32" s="99"/>
      <c r="AA32" s="99"/>
      <c r="AB32" s="99"/>
      <c r="AC32" s="99"/>
    </row>
    <row r="33" spans="1:29" s="73" customFormat="1" ht="11.1" customHeight="1">
      <c r="A33" s="22">
        <f>IF(B33&lt;&gt;"",COUNTA($B$19:B33),"")</f>
        <v>15</v>
      </c>
      <c r="B33" s="81" t="s">
        <v>154</v>
      </c>
      <c r="C33" s="82">
        <v>0</v>
      </c>
      <c r="D33" s="82">
        <v>0</v>
      </c>
      <c r="E33" s="82">
        <v>0</v>
      </c>
      <c r="F33" s="82">
        <v>0</v>
      </c>
      <c r="G33" s="82">
        <v>0</v>
      </c>
      <c r="H33" s="82">
        <v>0</v>
      </c>
      <c r="I33" s="82">
        <v>0</v>
      </c>
      <c r="J33" s="82">
        <v>0</v>
      </c>
      <c r="K33" s="82">
        <v>0</v>
      </c>
      <c r="L33" s="82">
        <v>0</v>
      </c>
      <c r="M33" s="82">
        <v>0</v>
      </c>
      <c r="N33" s="82">
        <v>0</v>
      </c>
      <c r="O33" s="99"/>
      <c r="P33" s="99"/>
      <c r="Q33" s="99"/>
      <c r="R33" s="99"/>
      <c r="S33" s="99"/>
      <c r="T33" s="99"/>
      <c r="U33" s="99"/>
      <c r="V33" s="99"/>
      <c r="W33" s="99"/>
      <c r="X33" s="99"/>
      <c r="Y33" s="99"/>
      <c r="Z33" s="99"/>
      <c r="AA33" s="99"/>
      <c r="AB33" s="99"/>
      <c r="AC33" s="99"/>
    </row>
    <row r="34" spans="1:29" s="73" customFormat="1" ht="11.1" customHeight="1">
      <c r="A34" s="22">
        <f>IF(B34&lt;&gt;"",COUNTA($B$19:B34),"")</f>
        <v>16</v>
      </c>
      <c r="B34" s="81" t="s">
        <v>155</v>
      </c>
      <c r="C34" s="82">
        <v>0</v>
      </c>
      <c r="D34" s="82">
        <v>0</v>
      </c>
      <c r="E34" s="82">
        <v>0</v>
      </c>
      <c r="F34" s="82">
        <v>0</v>
      </c>
      <c r="G34" s="82">
        <v>0</v>
      </c>
      <c r="H34" s="82">
        <v>0</v>
      </c>
      <c r="I34" s="82">
        <v>0</v>
      </c>
      <c r="J34" s="82">
        <v>0</v>
      </c>
      <c r="K34" s="82">
        <v>0</v>
      </c>
      <c r="L34" s="82">
        <v>0</v>
      </c>
      <c r="M34" s="82">
        <v>0</v>
      </c>
      <c r="N34" s="82">
        <v>0</v>
      </c>
      <c r="O34" s="99"/>
      <c r="P34" s="99"/>
      <c r="Q34" s="99"/>
      <c r="R34" s="99"/>
      <c r="S34" s="99"/>
      <c r="T34" s="99"/>
      <c r="U34" s="99"/>
      <c r="V34" s="99"/>
      <c r="W34" s="99"/>
      <c r="X34" s="99"/>
      <c r="Y34" s="99"/>
      <c r="Z34" s="99"/>
      <c r="AA34" s="99"/>
      <c r="AB34" s="99"/>
      <c r="AC34" s="99"/>
    </row>
    <row r="35" spans="1:29" s="73" customFormat="1" ht="11.1" customHeight="1">
      <c r="A35" s="22">
        <f>IF(B35&lt;&gt;"",COUNTA($B$19:B35),"")</f>
        <v>17</v>
      </c>
      <c r="B35" s="81" t="s">
        <v>171</v>
      </c>
      <c r="C35" s="82">
        <v>0</v>
      </c>
      <c r="D35" s="82">
        <v>0</v>
      </c>
      <c r="E35" s="82">
        <v>0</v>
      </c>
      <c r="F35" s="82">
        <v>0</v>
      </c>
      <c r="G35" s="82">
        <v>0</v>
      </c>
      <c r="H35" s="82">
        <v>0</v>
      </c>
      <c r="I35" s="82">
        <v>0</v>
      </c>
      <c r="J35" s="82">
        <v>0</v>
      </c>
      <c r="K35" s="82">
        <v>0</v>
      </c>
      <c r="L35" s="82">
        <v>0</v>
      </c>
      <c r="M35" s="82">
        <v>0</v>
      </c>
      <c r="N35" s="82">
        <v>0</v>
      </c>
      <c r="O35" s="99"/>
      <c r="P35" s="99"/>
      <c r="Q35" s="99"/>
      <c r="R35" s="99"/>
      <c r="S35" s="99"/>
      <c r="T35" s="99"/>
      <c r="U35" s="99"/>
      <c r="V35" s="99"/>
      <c r="W35" s="99"/>
      <c r="X35" s="99"/>
      <c r="Y35" s="99"/>
      <c r="Z35" s="99"/>
      <c r="AA35" s="99"/>
      <c r="AB35" s="99"/>
      <c r="AC35" s="99"/>
    </row>
    <row r="36" spans="1:29" s="73" customFormat="1" ht="11.1" customHeight="1">
      <c r="A36" s="22">
        <f>IF(B36&lt;&gt;"",COUNTA($B$19:B36),"")</f>
        <v>18</v>
      </c>
      <c r="B36" s="81" t="s">
        <v>172</v>
      </c>
      <c r="C36" s="82">
        <v>0</v>
      </c>
      <c r="D36" s="82">
        <v>0</v>
      </c>
      <c r="E36" s="82">
        <v>0</v>
      </c>
      <c r="F36" s="82">
        <v>0</v>
      </c>
      <c r="G36" s="82">
        <v>0</v>
      </c>
      <c r="H36" s="82">
        <v>0</v>
      </c>
      <c r="I36" s="82">
        <v>0</v>
      </c>
      <c r="J36" s="82">
        <v>0</v>
      </c>
      <c r="K36" s="82">
        <v>0</v>
      </c>
      <c r="L36" s="82">
        <v>0</v>
      </c>
      <c r="M36" s="82">
        <v>0</v>
      </c>
      <c r="N36" s="82">
        <v>0</v>
      </c>
      <c r="O36" s="99"/>
      <c r="P36" s="99"/>
      <c r="Q36" s="99"/>
      <c r="R36" s="99"/>
      <c r="S36" s="99"/>
      <c r="T36" s="99"/>
      <c r="U36" s="99"/>
      <c r="V36" s="99"/>
      <c r="W36" s="99"/>
      <c r="X36" s="99"/>
      <c r="Y36" s="99"/>
      <c r="Z36" s="99"/>
      <c r="AA36" s="99"/>
      <c r="AB36" s="99"/>
      <c r="AC36" s="99"/>
    </row>
    <row r="37" spans="1:29" s="73" customFormat="1" ht="11.1" customHeight="1">
      <c r="A37" s="22">
        <f>IF(B37&lt;&gt;"",COUNTA($B$19:B37),"")</f>
        <v>19</v>
      </c>
      <c r="B37" s="81" t="s">
        <v>61</v>
      </c>
      <c r="C37" s="82">
        <v>41532</v>
      </c>
      <c r="D37" s="82">
        <v>0</v>
      </c>
      <c r="E37" s="82">
        <v>0</v>
      </c>
      <c r="F37" s="82">
        <v>0</v>
      </c>
      <c r="G37" s="82">
        <v>0</v>
      </c>
      <c r="H37" s="82">
        <v>0</v>
      </c>
      <c r="I37" s="82">
        <v>0</v>
      </c>
      <c r="J37" s="82">
        <v>0</v>
      </c>
      <c r="K37" s="82">
        <v>0</v>
      </c>
      <c r="L37" s="82">
        <v>0</v>
      </c>
      <c r="M37" s="82">
        <v>0</v>
      </c>
      <c r="N37" s="82">
        <v>41532</v>
      </c>
      <c r="O37" s="99"/>
      <c r="P37" s="99"/>
      <c r="Q37" s="99"/>
      <c r="R37" s="99"/>
      <c r="S37" s="99"/>
      <c r="T37" s="99"/>
      <c r="U37" s="99"/>
      <c r="V37" s="99"/>
      <c r="W37" s="99"/>
      <c r="X37" s="99"/>
      <c r="Y37" s="99"/>
      <c r="Z37" s="99"/>
      <c r="AA37" s="99"/>
      <c r="AB37" s="99"/>
      <c r="AC37" s="99"/>
    </row>
    <row r="38" spans="1:29" s="73" customFormat="1" ht="21.6" customHeight="1">
      <c r="A38" s="22">
        <f>IF(B38&lt;&gt;"",COUNTA($B$19:B38),"")</f>
        <v>20</v>
      </c>
      <c r="B38" s="84" t="s">
        <v>156</v>
      </c>
      <c r="C38" s="82">
        <v>32400</v>
      </c>
      <c r="D38" s="82">
        <v>0</v>
      </c>
      <c r="E38" s="82">
        <v>0</v>
      </c>
      <c r="F38" s="82">
        <v>0</v>
      </c>
      <c r="G38" s="82">
        <v>0</v>
      </c>
      <c r="H38" s="82">
        <v>0</v>
      </c>
      <c r="I38" s="82">
        <v>0</v>
      </c>
      <c r="J38" s="82">
        <v>0</v>
      </c>
      <c r="K38" s="82">
        <v>0</v>
      </c>
      <c r="L38" s="82">
        <v>0</v>
      </c>
      <c r="M38" s="82">
        <v>0</v>
      </c>
      <c r="N38" s="82">
        <v>32400</v>
      </c>
      <c r="O38" s="99"/>
      <c r="P38" s="99"/>
      <c r="Q38" s="99"/>
      <c r="R38" s="99"/>
      <c r="S38" s="99"/>
      <c r="T38" s="99"/>
      <c r="U38" s="99"/>
      <c r="V38" s="99"/>
      <c r="W38" s="99"/>
      <c r="X38" s="99"/>
      <c r="Y38" s="99"/>
      <c r="Z38" s="99"/>
      <c r="AA38" s="99"/>
      <c r="AB38" s="99"/>
      <c r="AC38" s="99"/>
    </row>
    <row r="39" spans="1:29" s="73" customFormat="1" ht="21.6" customHeight="1">
      <c r="A39" s="22">
        <f>IF(B39&lt;&gt;"",COUNTA($B$19:B39),"")</f>
        <v>21</v>
      </c>
      <c r="B39" s="84" t="s">
        <v>157</v>
      </c>
      <c r="C39" s="82">
        <v>108508</v>
      </c>
      <c r="D39" s="82">
        <v>81</v>
      </c>
      <c r="E39" s="82">
        <v>17</v>
      </c>
      <c r="F39" s="82">
        <v>558</v>
      </c>
      <c r="G39" s="82">
        <v>621</v>
      </c>
      <c r="H39" s="82">
        <v>97879</v>
      </c>
      <c r="I39" s="82">
        <v>50907</v>
      </c>
      <c r="J39" s="82">
        <v>46972</v>
      </c>
      <c r="K39" s="82">
        <v>5996</v>
      </c>
      <c r="L39" s="82">
        <v>3099</v>
      </c>
      <c r="M39" s="82">
        <v>257</v>
      </c>
      <c r="N39" s="82">
        <v>0</v>
      </c>
      <c r="O39" s="99"/>
      <c r="P39" s="99"/>
      <c r="Q39" s="99"/>
      <c r="R39" s="99"/>
      <c r="S39" s="99"/>
      <c r="T39" s="99"/>
      <c r="U39" s="99"/>
      <c r="V39" s="99"/>
      <c r="W39" s="99"/>
      <c r="X39" s="99"/>
      <c r="Y39" s="99"/>
      <c r="Z39" s="99"/>
      <c r="AA39" s="99"/>
      <c r="AB39" s="99"/>
      <c r="AC39" s="99"/>
    </row>
    <row r="40" spans="1:29" s="73" customFormat="1" ht="21.6" customHeight="1">
      <c r="A40" s="22">
        <f>IF(B40&lt;&gt;"",COUNTA($B$19:B40),"")</f>
        <v>22</v>
      </c>
      <c r="B40" s="84" t="s">
        <v>158</v>
      </c>
      <c r="C40" s="82">
        <v>16278</v>
      </c>
      <c r="D40" s="82">
        <v>173</v>
      </c>
      <c r="E40" s="82">
        <v>0</v>
      </c>
      <c r="F40" s="82">
        <v>143</v>
      </c>
      <c r="G40" s="82">
        <v>97</v>
      </c>
      <c r="H40" s="82">
        <v>15825</v>
      </c>
      <c r="I40" s="82">
        <v>15721</v>
      </c>
      <c r="J40" s="82">
        <v>104</v>
      </c>
      <c r="K40" s="82">
        <v>0</v>
      </c>
      <c r="L40" s="82">
        <v>0</v>
      </c>
      <c r="M40" s="82">
        <v>40</v>
      </c>
      <c r="N40" s="82">
        <v>0</v>
      </c>
      <c r="O40" s="99"/>
      <c r="P40" s="99"/>
      <c r="Q40" s="99"/>
      <c r="R40" s="99"/>
      <c r="S40" s="99"/>
      <c r="T40" s="99"/>
      <c r="U40" s="99"/>
      <c r="V40" s="99"/>
      <c r="W40" s="99"/>
      <c r="X40" s="99"/>
      <c r="Y40" s="99"/>
      <c r="Z40" s="99"/>
      <c r="AA40" s="99"/>
      <c r="AB40" s="99"/>
      <c r="AC40" s="99"/>
    </row>
    <row r="41" spans="1:29" s="73" customFormat="1" ht="11.1" customHeight="1">
      <c r="A41" s="22">
        <f>IF(B41&lt;&gt;"",COUNTA($B$19:B41),"")</f>
        <v>23</v>
      </c>
      <c r="B41" s="81" t="s">
        <v>159</v>
      </c>
      <c r="C41" s="82">
        <v>11236</v>
      </c>
      <c r="D41" s="82">
        <v>17</v>
      </c>
      <c r="E41" s="82">
        <v>5478</v>
      </c>
      <c r="F41" s="82">
        <v>229</v>
      </c>
      <c r="G41" s="82">
        <v>950</v>
      </c>
      <c r="H41" s="82">
        <v>2</v>
      </c>
      <c r="I41" s="82">
        <v>2</v>
      </c>
      <c r="J41" s="82">
        <v>0</v>
      </c>
      <c r="K41" s="82">
        <v>170</v>
      </c>
      <c r="L41" s="82">
        <v>4189</v>
      </c>
      <c r="M41" s="82">
        <v>200</v>
      </c>
      <c r="N41" s="82">
        <v>0</v>
      </c>
      <c r="O41" s="99"/>
      <c r="P41" s="99"/>
      <c r="Q41" s="99"/>
      <c r="R41" s="99"/>
      <c r="S41" s="99"/>
      <c r="T41" s="99"/>
      <c r="U41" s="99"/>
      <c r="V41" s="99"/>
      <c r="W41" s="99"/>
      <c r="X41" s="99"/>
      <c r="Y41" s="99"/>
      <c r="Z41" s="99"/>
      <c r="AA41" s="99"/>
      <c r="AB41" s="99"/>
      <c r="AC41" s="99"/>
    </row>
    <row r="42" spans="1:29" s="73" customFormat="1" ht="11.1" customHeight="1">
      <c r="A42" s="22">
        <f>IF(B42&lt;&gt;"",COUNTA($B$19:B42),"")</f>
        <v>24</v>
      </c>
      <c r="B42" s="81" t="s">
        <v>160</v>
      </c>
      <c r="C42" s="82">
        <v>166765</v>
      </c>
      <c r="D42" s="82">
        <v>7106</v>
      </c>
      <c r="E42" s="82">
        <v>7351</v>
      </c>
      <c r="F42" s="82">
        <v>1687</v>
      </c>
      <c r="G42" s="82">
        <v>68</v>
      </c>
      <c r="H42" s="82">
        <v>56313</v>
      </c>
      <c r="I42" s="82">
        <v>26935</v>
      </c>
      <c r="J42" s="82">
        <v>29378</v>
      </c>
      <c r="K42" s="82">
        <v>121</v>
      </c>
      <c r="L42" s="82">
        <v>3087</v>
      </c>
      <c r="M42" s="82">
        <v>205</v>
      </c>
      <c r="N42" s="82">
        <v>90829</v>
      </c>
      <c r="O42" s="99"/>
      <c r="P42" s="99"/>
      <c r="Q42" s="99"/>
      <c r="R42" s="99"/>
      <c r="S42" s="99"/>
      <c r="T42" s="99"/>
      <c r="U42" s="99"/>
      <c r="V42" s="99"/>
      <c r="W42" s="99"/>
      <c r="X42" s="99"/>
      <c r="Y42" s="99"/>
      <c r="Z42" s="99"/>
      <c r="AA42" s="99"/>
      <c r="AB42" s="99"/>
      <c r="AC42" s="99"/>
    </row>
    <row r="43" spans="1:29" s="73" customFormat="1" ht="11.1" customHeight="1">
      <c r="A43" s="22">
        <f>IF(B43&lt;&gt;"",COUNTA($B$19:B43),"")</f>
        <v>25</v>
      </c>
      <c r="B43" s="81" t="s">
        <v>146</v>
      </c>
      <c r="C43" s="82">
        <v>125355</v>
      </c>
      <c r="D43" s="82">
        <v>241</v>
      </c>
      <c r="E43" s="82">
        <v>2446</v>
      </c>
      <c r="F43" s="82">
        <v>1549</v>
      </c>
      <c r="G43" s="82">
        <v>46</v>
      </c>
      <c r="H43" s="82">
        <v>27596</v>
      </c>
      <c r="I43" s="82">
        <v>0</v>
      </c>
      <c r="J43" s="82">
        <v>27596</v>
      </c>
      <c r="K43" s="82">
        <v>0</v>
      </c>
      <c r="L43" s="82">
        <v>2659</v>
      </c>
      <c r="M43" s="82">
        <v>0</v>
      </c>
      <c r="N43" s="82">
        <v>90817</v>
      </c>
      <c r="O43" s="99"/>
      <c r="P43" s="99"/>
      <c r="Q43" s="99"/>
      <c r="R43" s="99"/>
      <c r="S43" s="99"/>
      <c r="T43" s="99"/>
      <c r="U43" s="99"/>
      <c r="V43" s="99"/>
      <c r="W43" s="99"/>
      <c r="X43" s="99"/>
      <c r="Y43" s="99"/>
      <c r="Z43" s="99"/>
      <c r="AA43" s="99"/>
      <c r="AB43" s="99"/>
      <c r="AC43" s="99"/>
    </row>
    <row r="44" spans="1:29" s="73" customFormat="1" ht="20.100000000000001" customHeight="1">
      <c r="A44" s="23">
        <f>IF(B44&lt;&gt;"",COUNTA($B$19:B44),"")</f>
        <v>26</v>
      </c>
      <c r="B44" s="85" t="s">
        <v>161</v>
      </c>
      <c r="C44" s="86">
        <v>251364</v>
      </c>
      <c r="D44" s="86">
        <v>7136</v>
      </c>
      <c r="E44" s="86">
        <v>10399</v>
      </c>
      <c r="F44" s="86">
        <v>1068</v>
      </c>
      <c r="G44" s="86">
        <v>1690</v>
      </c>
      <c r="H44" s="86">
        <v>142423</v>
      </c>
      <c r="I44" s="86">
        <v>93566</v>
      </c>
      <c r="J44" s="86">
        <v>48857</v>
      </c>
      <c r="K44" s="86">
        <v>6286</v>
      </c>
      <c r="L44" s="86">
        <v>7716</v>
      </c>
      <c r="M44" s="86">
        <v>703</v>
      </c>
      <c r="N44" s="86">
        <v>73944</v>
      </c>
      <c r="O44" s="99"/>
      <c r="P44" s="99"/>
      <c r="Q44" s="99"/>
      <c r="R44" s="99"/>
      <c r="S44" s="99"/>
      <c r="T44" s="99"/>
      <c r="U44" s="99"/>
      <c r="V44" s="99"/>
      <c r="W44" s="99"/>
      <c r="X44" s="99"/>
      <c r="Y44" s="99"/>
      <c r="Z44" s="99"/>
      <c r="AA44" s="99"/>
      <c r="AB44" s="99"/>
      <c r="AC44" s="99"/>
    </row>
    <row r="45" spans="1:29" s="101" customFormat="1" ht="11.1" customHeight="1">
      <c r="A45" s="22">
        <f>IF(B45&lt;&gt;"",COUNTA($B$19:B45),"")</f>
        <v>27</v>
      </c>
      <c r="B45" s="81" t="s">
        <v>162</v>
      </c>
      <c r="C45" s="82">
        <v>26186</v>
      </c>
      <c r="D45" s="82">
        <v>581</v>
      </c>
      <c r="E45" s="82">
        <v>1181</v>
      </c>
      <c r="F45" s="82">
        <v>549</v>
      </c>
      <c r="G45" s="82">
        <v>0</v>
      </c>
      <c r="H45" s="82">
        <v>95</v>
      </c>
      <c r="I45" s="82">
        <v>95</v>
      </c>
      <c r="J45" s="82">
        <v>0</v>
      </c>
      <c r="K45" s="82">
        <v>0</v>
      </c>
      <c r="L45" s="82">
        <v>1579</v>
      </c>
      <c r="M45" s="82">
        <v>11198</v>
      </c>
      <c r="N45" s="82">
        <v>11004</v>
      </c>
      <c r="O45" s="100"/>
      <c r="P45" s="100"/>
      <c r="Q45" s="100"/>
      <c r="R45" s="100"/>
      <c r="S45" s="100"/>
      <c r="T45" s="100"/>
      <c r="U45" s="100"/>
      <c r="V45" s="100"/>
      <c r="W45" s="100"/>
      <c r="X45" s="100"/>
      <c r="Y45" s="100"/>
      <c r="Z45" s="100"/>
      <c r="AA45" s="100"/>
      <c r="AB45" s="100"/>
      <c r="AC45" s="100"/>
    </row>
    <row r="46" spans="1:29"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row>
    <row r="47" spans="1:29" s="101" customFormat="1" ht="11.1" customHeight="1">
      <c r="A47" s="22">
        <f>IF(B47&lt;&gt;"",COUNTA($B$19:B47),"")</f>
        <v>29</v>
      </c>
      <c r="B47" s="81" t="s">
        <v>164</v>
      </c>
      <c r="C47" s="82">
        <v>8978</v>
      </c>
      <c r="D47" s="82">
        <v>85</v>
      </c>
      <c r="E47" s="82">
        <v>0</v>
      </c>
      <c r="F47" s="82">
        <v>220</v>
      </c>
      <c r="G47" s="82">
        <v>126</v>
      </c>
      <c r="H47" s="82">
        <v>151</v>
      </c>
      <c r="I47" s="82">
        <v>0</v>
      </c>
      <c r="J47" s="82">
        <v>151</v>
      </c>
      <c r="K47" s="82">
        <v>0</v>
      </c>
      <c r="L47" s="82">
        <v>12</v>
      </c>
      <c r="M47" s="82">
        <v>8345</v>
      </c>
      <c r="N47" s="82">
        <v>40</v>
      </c>
      <c r="O47" s="100"/>
      <c r="P47" s="100"/>
      <c r="Q47" s="100"/>
      <c r="R47" s="100"/>
      <c r="S47" s="100"/>
      <c r="T47" s="100"/>
      <c r="U47" s="100"/>
      <c r="V47" s="100"/>
      <c r="W47" s="100"/>
      <c r="X47" s="100"/>
      <c r="Y47" s="100"/>
      <c r="Z47" s="100"/>
      <c r="AA47" s="100"/>
      <c r="AB47" s="100"/>
      <c r="AC47" s="100"/>
    </row>
    <row r="48" spans="1:29" s="101" customFormat="1" ht="11.1" customHeight="1">
      <c r="A48" s="22">
        <f>IF(B48&lt;&gt;"",COUNTA($B$19:B48),"")</f>
        <v>30</v>
      </c>
      <c r="B48" s="81" t="s">
        <v>146</v>
      </c>
      <c r="C48" s="82">
        <v>0</v>
      </c>
      <c r="D48" s="82">
        <v>0</v>
      </c>
      <c r="E48" s="82">
        <v>0</v>
      </c>
      <c r="F48" s="82">
        <v>0</v>
      </c>
      <c r="G48" s="82">
        <v>0</v>
      </c>
      <c r="H48" s="82">
        <v>0</v>
      </c>
      <c r="I48" s="82">
        <v>0</v>
      </c>
      <c r="J48" s="82">
        <v>0</v>
      </c>
      <c r="K48" s="82">
        <v>0</v>
      </c>
      <c r="L48" s="82">
        <v>0</v>
      </c>
      <c r="M48" s="82">
        <v>0</v>
      </c>
      <c r="N48" s="82">
        <v>0</v>
      </c>
      <c r="O48" s="100"/>
      <c r="P48" s="100"/>
      <c r="Q48" s="100"/>
      <c r="R48" s="100"/>
      <c r="S48" s="100"/>
      <c r="T48" s="100"/>
      <c r="U48" s="100"/>
      <c r="V48" s="100"/>
      <c r="W48" s="100"/>
      <c r="X48" s="100"/>
      <c r="Y48" s="100"/>
      <c r="Z48" s="100"/>
      <c r="AA48" s="100"/>
      <c r="AB48" s="100"/>
      <c r="AC48" s="100"/>
    </row>
    <row r="49" spans="1:29" s="73" customFormat="1" ht="20.100000000000001" customHeight="1">
      <c r="A49" s="23">
        <f>IF(B49&lt;&gt;"",COUNTA($B$19:B49),"")</f>
        <v>31</v>
      </c>
      <c r="B49" s="85" t="s">
        <v>165</v>
      </c>
      <c r="C49" s="86">
        <v>35165</v>
      </c>
      <c r="D49" s="86">
        <v>665</v>
      </c>
      <c r="E49" s="86">
        <v>1181</v>
      </c>
      <c r="F49" s="86">
        <v>768</v>
      </c>
      <c r="G49" s="86">
        <v>126</v>
      </c>
      <c r="H49" s="86">
        <v>245</v>
      </c>
      <c r="I49" s="86">
        <v>95</v>
      </c>
      <c r="J49" s="86">
        <v>151</v>
      </c>
      <c r="K49" s="86">
        <v>0</v>
      </c>
      <c r="L49" s="86">
        <v>1591</v>
      </c>
      <c r="M49" s="86">
        <v>19543</v>
      </c>
      <c r="N49" s="86">
        <v>11044</v>
      </c>
      <c r="O49" s="99"/>
      <c r="P49" s="99"/>
      <c r="Q49" s="99"/>
      <c r="R49" s="99"/>
      <c r="S49" s="99"/>
      <c r="T49" s="99"/>
      <c r="U49" s="99"/>
      <c r="V49" s="99"/>
      <c r="W49" s="99"/>
      <c r="X49" s="99"/>
      <c r="Y49" s="99"/>
      <c r="Z49" s="99"/>
      <c r="AA49" s="99"/>
      <c r="AB49" s="99"/>
      <c r="AC49" s="99"/>
    </row>
    <row r="50" spans="1:29" s="73" customFormat="1" ht="20.100000000000001" customHeight="1">
      <c r="A50" s="23">
        <f>IF(B50&lt;&gt;"",COUNTA($B$19:B50),"")</f>
        <v>32</v>
      </c>
      <c r="B50" s="85" t="s">
        <v>166</v>
      </c>
      <c r="C50" s="86">
        <v>286529</v>
      </c>
      <c r="D50" s="86">
        <v>7801</v>
      </c>
      <c r="E50" s="86">
        <v>11580</v>
      </c>
      <c r="F50" s="86">
        <v>1836</v>
      </c>
      <c r="G50" s="86">
        <v>1815</v>
      </c>
      <c r="H50" s="86">
        <v>142668</v>
      </c>
      <c r="I50" s="86">
        <v>93661</v>
      </c>
      <c r="J50" s="86">
        <v>49008</v>
      </c>
      <c r="K50" s="86">
        <v>6286</v>
      </c>
      <c r="L50" s="86">
        <v>9307</v>
      </c>
      <c r="M50" s="86">
        <v>20246</v>
      </c>
      <c r="N50" s="86">
        <v>84988</v>
      </c>
      <c r="O50" s="99"/>
      <c r="P50" s="99"/>
      <c r="Q50" s="99"/>
      <c r="R50" s="99"/>
      <c r="S50" s="99"/>
      <c r="T50" s="99"/>
      <c r="U50" s="99"/>
      <c r="V50" s="99"/>
      <c r="W50" s="99"/>
      <c r="X50" s="99"/>
      <c r="Y50" s="99"/>
      <c r="Z50" s="99"/>
      <c r="AA50" s="99"/>
      <c r="AB50" s="99"/>
      <c r="AC50" s="99"/>
    </row>
    <row r="51" spans="1:29" s="73" customFormat="1" ht="20.100000000000001" customHeight="1">
      <c r="A51" s="23">
        <f>IF(B51&lt;&gt;"",COUNTA($B$19:B51),"")</f>
        <v>33</v>
      </c>
      <c r="B51" s="85" t="s">
        <v>167</v>
      </c>
      <c r="C51" s="86">
        <v>-4287</v>
      </c>
      <c r="D51" s="86">
        <v>-29923</v>
      </c>
      <c r="E51" s="86">
        <v>-4407</v>
      </c>
      <c r="F51" s="86">
        <v>-27632</v>
      </c>
      <c r="G51" s="86">
        <v>-3731</v>
      </c>
      <c r="H51" s="86">
        <v>-79145</v>
      </c>
      <c r="I51" s="86">
        <v>-32371</v>
      </c>
      <c r="J51" s="86">
        <v>-46774</v>
      </c>
      <c r="K51" s="86">
        <v>-5734</v>
      </c>
      <c r="L51" s="86">
        <v>-21984</v>
      </c>
      <c r="M51" s="86">
        <v>-5808</v>
      </c>
      <c r="N51" s="86">
        <v>174077</v>
      </c>
      <c r="O51" s="99"/>
      <c r="P51" s="99"/>
      <c r="Q51" s="99"/>
      <c r="R51" s="99"/>
      <c r="S51" s="99"/>
      <c r="T51" s="99"/>
      <c r="U51" s="99"/>
      <c r="V51" s="99"/>
      <c r="W51" s="99"/>
      <c r="X51" s="99"/>
      <c r="Y51" s="99"/>
      <c r="Z51" s="99"/>
      <c r="AA51" s="99"/>
      <c r="AB51" s="99"/>
      <c r="AC51" s="99"/>
    </row>
    <row r="52" spans="1:29" s="101" customFormat="1" ht="24.95" customHeight="1">
      <c r="A52" s="22">
        <f>IF(B52&lt;&gt;"",COUNTA($B$19:B52),"")</f>
        <v>34</v>
      </c>
      <c r="B52" s="88" t="s">
        <v>168</v>
      </c>
      <c r="C52" s="89">
        <v>-1322</v>
      </c>
      <c r="D52" s="89">
        <v>-24067</v>
      </c>
      <c r="E52" s="89">
        <v>-4094</v>
      </c>
      <c r="F52" s="89">
        <v>-24293</v>
      </c>
      <c r="G52" s="89">
        <v>-2274</v>
      </c>
      <c r="H52" s="89">
        <v>-79247</v>
      </c>
      <c r="I52" s="89">
        <v>-32323</v>
      </c>
      <c r="J52" s="89">
        <v>-46924</v>
      </c>
      <c r="K52" s="89">
        <v>-5728</v>
      </c>
      <c r="L52" s="89">
        <v>-20003</v>
      </c>
      <c r="M52" s="89">
        <v>-4673</v>
      </c>
      <c r="N52" s="89">
        <v>163058</v>
      </c>
      <c r="O52" s="100"/>
      <c r="P52" s="100"/>
      <c r="Q52" s="100"/>
      <c r="R52" s="100"/>
      <c r="S52" s="100"/>
      <c r="T52" s="100"/>
      <c r="U52" s="100"/>
      <c r="V52" s="100"/>
      <c r="W52" s="100"/>
      <c r="X52" s="100"/>
      <c r="Y52" s="100"/>
      <c r="Z52" s="100"/>
      <c r="AA52" s="100"/>
      <c r="AB52" s="100"/>
      <c r="AC52" s="100"/>
    </row>
    <row r="53" spans="1:29" s="101" customFormat="1" ht="18" customHeight="1">
      <c r="A53" s="22">
        <f>IF(B53&lt;&gt;"",COUNTA($B$19:B53),"")</f>
        <v>35</v>
      </c>
      <c r="B53" s="81" t="s">
        <v>169</v>
      </c>
      <c r="C53" s="82">
        <v>4262</v>
      </c>
      <c r="D53" s="82">
        <v>0</v>
      </c>
      <c r="E53" s="82">
        <v>0</v>
      </c>
      <c r="F53" s="82">
        <v>0</v>
      </c>
      <c r="G53" s="82">
        <v>0</v>
      </c>
      <c r="H53" s="82">
        <v>0</v>
      </c>
      <c r="I53" s="82">
        <v>0</v>
      </c>
      <c r="J53" s="82">
        <v>0</v>
      </c>
      <c r="K53" s="82">
        <v>0</v>
      </c>
      <c r="L53" s="82">
        <v>0</v>
      </c>
      <c r="M53" s="82">
        <v>0</v>
      </c>
      <c r="N53" s="82">
        <v>4262</v>
      </c>
      <c r="O53" s="100"/>
      <c r="P53" s="100"/>
      <c r="Q53" s="100"/>
      <c r="R53" s="100"/>
      <c r="S53" s="100"/>
      <c r="T53" s="100"/>
      <c r="U53" s="100"/>
      <c r="V53" s="100"/>
      <c r="W53" s="100"/>
      <c r="X53" s="100"/>
      <c r="Y53" s="100"/>
      <c r="Z53" s="100"/>
      <c r="AA53" s="100"/>
      <c r="AB53" s="100"/>
      <c r="AC53" s="100"/>
    </row>
    <row r="54" spans="1:29" ht="11.1" customHeight="1">
      <c r="A54" s="22">
        <f>IF(B54&lt;&gt;"",COUNTA($B$19:B54),"")</f>
        <v>36</v>
      </c>
      <c r="B54" s="81" t="s">
        <v>170</v>
      </c>
      <c r="C54" s="82">
        <v>10066</v>
      </c>
      <c r="D54" s="82">
        <v>0</v>
      </c>
      <c r="E54" s="82">
        <v>0</v>
      </c>
      <c r="F54" s="82">
        <v>0</v>
      </c>
      <c r="G54" s="82">
        <v>0</v>
      </c>
      <c r="H54" s="82">
        <v>0</v>
      </c>
      <c r="I54" s="82">
        <v>0</v>
      </c>
      <c r="J54" s="82">
        <v>0</v>
      </c>
      <c r="K54" s="82">
        <v>0</v>
      </c>
      <c r="L54" s="82">
        <v>0</v>
      </c>
      <c r="M54" s="82">
        <v>0</v>
      </c>
      <c r="N54" s="82">
        <v>10066</v>
      </c>
    </row>
    <row r="55" spans="1:29"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29" s="73" customFormat="1" ht="11.1" customHeight="1">
      <c r="A56" s="22">
        <f>IF(B56&lt;&gt;"",COUNTA($B$19:B56),"")</f>
        <v>37</v>
      </c>
      <c r="B56" s="81" t="s">
        <v>142</v>
      </c>
      <c r="C56" s="83">
        <v>341.65</v>
      </c>
      <c r="D56" s="83">
        <v>91.22</v>
      </c>
      <c r="E56" s="83">
        <v>56.83</v>
      </c>
      <c r="F56" s="83">
        <v>15.4</v>
      </c>
      <c r="G56" s="83">
        <v>15.42</v>
      </c>
      <c r="H56" s="83">
        <v>66.819999999999993</v>
      </c>
      <c r="I56" s="83">
        <v>37.770000000000003</v>
      </c>
      <c r="J56" s="83">
        <v>29.05</v>
      </c>
      <c r="K56" s="83">
        <v>12.51</v>
      </c>
      <c r="L56" s="83">
        <v>65.959999999999994</v>
      </c>
      <c r="M56" s="83">
        <v>17.48</v>
      </c>
      <c r="N56" s="83">
        <v>0</v>
      </c>
      <c r="O56" s="99"/>
      <c r="P56" s="99"/>
      <c r="Q56" s="99"/>
      <c r="R56" s="99"/>
      <c r="S56" s="99"/>
      <c r="T56" s="99"/>
      <c r="U56" s="99"/>
      <c r="V56" s="99"/>
      <c r="W56" s="99"/>
      <c r="X56" s="99"/>
      <c r="Y56" s="99"/>
      <c r="Z56" s="99"/>
      <c r="AA56" s="99"/>
      <c r="AB56" s="99"/>
      <c r="AC56" s="99"/>
    </row>
    <row r="57" spans="1:29" s="73" customFormat="1" ht="11.1" customHeight="1">
      <c r="A57" s="22">
        <f>IF(B57&lt;&gt;"",COUNTA($B$19:B57),"")</f>
        <v>38</v>
      </c>
      <c r="B57" s="81" t="s">
        <v>143</v>
      </c>
      <c r="C57" s="83">
        <v>135.83000000000001</v>
      </c>
      <c r="D57" s="83">
        <v>18.78</v>
      </c>
      <c r="E57" s="83">
        <v>12.43</v>
      </c>
      <c r="F57" s="83">
        <v>75.48</v>
      </c>
      <c r="G57" s="83">
        <v>0.91</v>
      </c>
      <c r="H57" s="83">
        <v>6.24</v>
      </c>
      <c r="I57" s="83">
        <v>5.99</v>
      </c>
      <c r="J57" s="83">
        <v>0.25</v>
      </c>
      <c r="K57" s="83">
        <v>0.08</v>
      </c>
      <c r="L57" s="83">
        <v>19.91</v>
      </c>
      <c r="M57" s="83">
        <v>2</v>
      </c>
      <c r="N57" s="83">
        <v>0</v>
      </c>
      <c r="O57" s="99"/>
      <c r="P57" s="99"/>
      <c r="Q57" s="99"/>
      <c r="R57" s="99"/>
      <c r="S57" s="99"/>
      <c r="T57" s="99"/>
      <c r="U57" s="99"/>
      <c r="V57" s="99"/>
      <c r="W57" s="99"/>
      <c r="X57" s="99"/>
      <c r="Y57" s="99"/>
      <c r="Z57" s="99"/>
      <c r="AA57" s="99"/>
      <c r="AB57" s="99"/>
      <c r="AC57" s="99"/>
    </row>
    <row r="58" spans="1:29" s="73" customFormat="1" ht="21.6" customHeight="1">
      <c r="A58" s="22">
        <f>IF(B58&lt;&gt;"",COUNTA($B$19:B58),"")</f>
        <v>39</v>
      </c>
      <c r="B58" s="84" t="s">
        <v>959</v>
      </c>
      <c r="C58" s="83">
        <v>637.01</v>
      </c>
      <c r="D58" s="83">
        <v>0</v>
      </c>
      <c r="E58" s="83">
        <v>0</v>
      </c>
      <c r="F58" s="83">
        <v>0</v>
      </c>
      <c r="G58" s="83">
        <v>0</v>
      </c>
      <c r="H58" s="83">
        <v>637.01</v>
      </c>
      <c r="I58" s="83">
        <v>520.29</v>
      </c>
      <c r="J58" s="83">
        <v>116.72</v>
      </c>
      <c r="K58" s="83">
        <v>0</v>
      </c>
      <c r="L58" s="83">
        <v>0</v>
      </c>
      <c r="M58" s="83">
        <v>0</v>
      </c>
      <c r="N58" s="83">
        <v>0</v>
      </c>
      <c r="O58" s="99"/>
      <c r="P58" s="99"/>
      <c r="Q58" s="99"/>
      <c r="R58" s="99"/>
      <c r="S58" s="99"/>
      <c r="T58" s="99"/>
      <c r="U58" s="99"/>
      <c r="V58" s="99"/>
      <c r="W58" s="99"/>
      <c r="X58" s="99"/>
      <c r="Y58" s="99"/>
      <c r="Z58" s="99"/>
      <c r="AA58" s="99"/>
      <c r="AB58" s="99"/>
      <c r="AC58" s="99"/>
    </row>
    <row r="59" spans="1:29" s="73" customFormat="1" ht="11.1" customHeight="1">
      <c r="A59" s="22">
        <f>IF(B59&lt;&gt;"",COUNTA($B$19:B59),"")</f>
        <v>40</v>
      </c>
      <c r="B59" s="81" t="s">
        <v>144</v>
      </c>
      <c r="C59" s="83">
        <v>7.87</v>
      </c>
      <c r="D59" s="83">
        <v>0</v>
      </c>
      <c r="E59" s="83">
        <v>0</v>
      </c>
      <c r="F59" s="83">
        <v>0</v>
      </c>
      <c r="G59" s="83">
        <v>0</v>
      </c>
      <c r="H59" s="83">
        <v>0</v>
      </c>
      <c r="I59" s="83">
        <v>0</v>
      </c>
      <c r="J59" s="83">
        <v>0</v>
      </c>
      <c r="K59" s="83">
        <v>0</v>
      </c>
      <c r="L59" s="83">
        <v>0</v>
      </c>
      <c r="M59" s="83">
        <v>0</v>
      </c>
      <c r="N59" s="83">
        <v>7.87</v>
      </c>
      <c r="O59" s="99"/>
      <c r="P59" s="99"/>
      <c r="Q59" s="99"/>
      <c r="R59" s="99"/>
      <c r="S59" s="99"/>
      <c r="T59" s="99"/>
      <c r="U59" s="99"/>
      <c r="V59" s="99"/>
      <c r="W59" s="99"/>
      <c r="X59" s="99"/>
      <c r="Y59" s="99"/>
      <c r="Z59" s="99"/>
      <c r="AA59" s="99"/>
      <c r="AB59" s="99"/>
      <c r="AC59" s="99"/>
    </row>
    <row r="60" spans="1:29" s="73" customFormat="1" ht="11.1" customHeight="1">
      <c r="A60" s="22">
        <f>IF(B60&lt;&gt;"",COUNTA($B$19:B60),"")</f>
        <v>41</v>
      </c>
      <c r="B60" s="81" t="s">
        <v>145</v>
      </c>
      <c r="C60" s="83">
        <v>660.66</v>
      </c>
      <c r="D60" s="83">
        <v>38.31</v>
      </c>
      <c r="E60" s="83">
        <v>10.63</v>
      </c>
      <c r="F60" s="83">
        <v>36.04</v>
      </c>
      <c r="G60" s="83">
        <v>2.58</v>
      </c>
      <c r="H60" s="83">
        <v>465.59</v>
      </c>
      <c r="I60" s="83">
        <v>29.7</v>
      </c>
      <c r="J60" s="83">
        <v>435.88</v>
      </c>
      <c r="K60" s="83">
        <v>44.08</v>
      </c>
      <c r="L60" s="83">
        <v>57.4</v>
      </c>
      <c r="M60" s="83">
        <v>5.88</v>
      </c>
      <c r="N60" s="83">
        <v>0.16</v>
      </c>
      <c r="O60" s="99"/>
      <c r="P60" s="99"/>
      <c r="Q60" s="99"/>
      <c r="R60" s="99"/>
      <c r="S60" s="99"/>
      <c r="T60" s="99"/>
      <c r="U60" s="99"/>
      <c r="V60" s="99"/>
      <c r="W60" s="99"/>
      <c r="X60" s="99"/>
      <c r="Y60" s="99"/>
      <c r="Z60" s="99"/>
      <c r="AA60" s="99"/>
      <c r="AB60" s="99"/>
      <c r="AC60" s="99"/>
    </row>
    <row r="61" spans="1:29" s="73" customFormat="1" ht="11.1" customHeight="1">
      <c r="A61" s="22">
        <f>IF(B61&lt;&gt;"",COUNTA($B$19:B61),"")</f>
        <v>42</v>
      </c>
      <c r="B61" s="81" t="s">
        <v>146</v>
      </c>
      <c r="C61" s="83">
        <v>591.23</v>
      </c>
      <c r="D61" s="83">
        <v>1.1299999999999999</v>
      </c>
      <c r="E61" s="83">
        <v>11.54</v>
      </c>
      <c r="F61" s="83">
        <v>7.31</v>
      </c>
      <c r="G61" s="83">
        <v>0.22</v>
      </c>
      <c r="H61" s="83">
        <v>130.16</v>
      </c>
      <c r="I61" s="83">
        <v>0</v>
      </c>
      <c r="J61" s="83">
        <v>130.16</v>
      </c>
      <c r="K61" s="83">
        <v>0</v>
      </c>
      <c r="L61" s="83">
        <v>12.54</v>
      </c>
      <c r="M61" s="83">
        <v>0</v>
      </c>
      <c r="N61" s="83">
        <v>428.34</v>
      </c>
      <c r="O61" s="99"/>
      <c r="P61" s="99"/>
      <c r="Q61" s="99"/>
      <c r="R61" s="99"/>
      <c r="S61" s="99"/>
      <c r="T61" s="99"/>
      <c r="U61" s="99"/>
      <c r="V61" s="99"/>
      <c r="W61" s="99"/>
      <c r="X61" s="99"/>
      <c r="Y61" s="99"/>
      <c r="Z61" s="99"/>
      <c r="AA61" s="99"/>
      <c r="AB61" s="99"/>
      <c r="AC61" s="99"/>
    </row>
    <row r="62" spans="1:29" s="73" customFormat="1" ht="20.100000000000001" customHeight="1">
      <c r="A62" s="23">
        <f>IF(B62&lt;&gt;"",COUNTA($B$19:B62),"")</f>
        <v>43</v>
      </c>
      <c r="B62" s="85" t="s">
        <v>147</v>
      </c>
      <c r="C62" s="87">
        <v>1191.78</v>
      </c>
      <c r="D62" s="87">
        <v>147.16999999999999</v>
      </c>
      <c r="E62" s="87">
        <v>68.349999999999994</v>
      </c>
      <c r="F62" s="87">
        <v>119.61</v>
      </c>
      <c r="G62" s="87">
        <v>18.7</v>
      </c>
      <c r="H62" s="87">
        <v>1045.5</v>
      </c>
      <c r="I62" s="87">
        <v>593.75</v>
      </c>
      <c r="J62" s="87">
        <v>451.75</v>
      </c>
      <c r="K62" s="87">
        <v>56.67</v>
      </c>
      <c r="L62" s="87">
        <v>130.74</v>
      </c>
      <c r="M62" s="87">
        <v>25.35</v>
      </c>
      <c r="N62" s="87">
        <v>-420.3</v>
      </c>
      <c r="O62" s="99"/>
      <c r="P62" s="99"/>
      <c r="Q62" s="99"/>
      <c r="R62" s="99"/>
      <c r="S62" s="99"/>
      <c r="T62" s="99"/>
      <c r="U62" s="99"/>
      <c r="V62" s="99"/>
      <c r="W62" s="99"/>
      <c r="X62" s="99"/>
      <c r="Y62" s="99"/>
      <c r="Z62" s="99"/>
      <c r="AA62" s="99"/>
      <c r="AB62" s="99"/>
      <c r="AC62" s="99"/>
    </row>
    <row r="63" spans="1:29" s="73" customFormat="1" ht="21.6" customHeight="1">
      <c r="A63" s="22">
        <f>IF(B63&lt;&gt;"",COUNTA($B$19:B63),"")</f>
        <v>44</v>
      </c>
      <c r="B63" s="84" t="s">
        <v>148</v>
      </c>
      <c r="C63" s="83">
        <v>176.81</v>
      </c>
      <c r="D63" s="83">
        <v>30.26</v>
      </c>
      <c r="E63" s="83">
        <v>6.97</v>
      </c>
      <c r="F63" s="83">
        <v>18.010000000000002</v>
      </c>
      <c r="G63" s="83">
        <v>7.18</v>
      </c>
      <c r="H63" s="83">
        <v>0.06</v>
      </c>
      <c r="I63" s="83">
        <v>0.06</v>
      </c>
      <c r="J63" s="83">
        <v>0</v>
      </c>
      <c r="K63" s="83">
        <v>0</v>
      </c>
      <c r="L63" s="83">
        <v>16.809999999999999</v>
      </c>
      <c r="M63" s="83">
        <v>97.53</v>
      </c>
      <c r="N63" s="83">
        <v>0</v>
      </c>
      <c r="O63" s="99"/>
      <c r="P63" s="99"/>
      <c r="Q63" s="99"/>
      <c r="R63" s="99"/>
      <c r="S63" s="99"/>
      <c r="T63" s="99"/>
      <c r="U63" s="99"/>
      <c r="V63" s="99"/>
      <c r="W63" s="99"/>
      <c r="X63" s="99"/>
      <c r="Y63" s="99"/>
      <c r="Z63" s="99"/>
      <c r="AA63" s="99"/>
      <c r="AB63" s="99"/>
      <c r="AC63" s="99"/>
    </row>
    <row r="64" spans="1:29" s="73" customFormat="1" ht="11.1" customHeight="1">
      <c r="A64" s="22">
        <f>IF(B64&lt;&gt;"",COUNTA($B$19:B64),"")</f>
        <v>45</v>
      </c>
      <c r="B64" s="81" t="s">
        <v>149</v>
      </c>
      <c r="C64" s="83">
        <v>70.510000000000005</v>
      </c>
      <c r="D64" s="83">
        <v>29.2</v>
      </c>
      <c r="E64" s="83">
        <v>0.43</v>
      </c>
      <c r="F64" s="83">
        <v>17.53</v>
      </c>
      <c r="G64" s="83">
        <v>7.06</v>
      </c>
      <c r="H64" s="83">
        <v>0.02</v>
      </c>
      <c r="I64" s="83">
        <v>0.02</v>
      </c>
      <c r="J64" s="83">
        <v>0</v>
      </c>
      <c r="K64" s="83">
        <v>0</v>
      </c>
      <c r="L64" s="83">
        <v>16.27</v>
      </c>
      <c r="M64" s="83">
        <v>0</v>
      </c>
      <c r="N64" s="83">
        <v>0</v>
      </c>
      <c r="O64" s="99"/>
      <c r="P64" s="99"/>
      <c r="Q64" s="99"/>
      <c r="R64" s="99"/>
      <c r="S64" s="99"/>
      <c r="T64" s="99"/>
      <c r="U64" s="99"/>
      <c r="V64" s="99"/>
      <c r="W64" s="99"/>
      <c r="X64" s="99"/>
      <c r="Y64" s="99"/>
      <c r="Z64" s="99"/>
      <c r="AA64" s="99"/>
      <c r="AB64" s="99"/>
      <c r="AC64" s="99"/>
    </row>
    <row r="65" spans="1:29" s="73" customFormat="1" ht="11.1" customHeight="1">
      <c r="A65" s="22">
        <f>IF(B65&lt;&gt;"",COUNTA($B$19:B65),"")</f>
        <v>46</v>
      </c>
      <c r="B65" s="81" t="s">
        <v>150</v>
      </c>
      <c r="C65" s="83">
        <v>0</v>
      </c>
      <c r="D65" s="83">
        <v>0</v>
      </c>
      <c r="E65" s="83">
        <v>0</v>
      </c>
      <c r="F65" s="83">
        <v>0</v>
      </c>
      <c r="G65" s="83">
        <v>0</v>
      </c>
      <c r="H65" s="83">
        <v>0</v>
      </c>
      <c r="I65" s="83">
        <v>0</v>
      </c>
      <c r="J65" s="83">
        <v>0</v>
      </c>
      <c r="K65" s="83">
        <v>0</v>
      </c>
      <c r="L65" s="83">
        <v>0</v>
      </c>
      <c r="M65" s="83">
        <v>0</v>
      </c>
      <c r="N65" s="83">
        <v>0</v>
      </c>
      <c r="O65" s="99"/>
      <c r="P65" s="99"/>
      <c r="Q65" s="99"/>
      <c r="R65" s="99"/>
      <c r="S65" s="99"/>
      <c r="T65" s="99"/>
      <c r="U65" s="99"/>
      <c r="V65" s="99"/>
      <c r="W65" s="99"/>
      <c r="X65" s="99"/>
      <c r="Y65" s="99"/>
      <c r="Z65" s="99"/>
      <c r="AA65" s="99"/>
      <c r="AB65" s="99"/>
      <c r="AC65" s="99"/>
    </row>
    <row r="66" spans="1:29" s="73" customFormat="1" ht="11.1" customHeight="1">
      <c r="A66" s="22">
        <f>IF(B66&lt;&gt;"",COUNTA($B$19:B66),"")</f>
        <v>47</v>
      </c>
      <c r="B66" s="81" t="s">
        <v>151</v>
      </c>
      <c r="C66" s="83">
        <v>3.03</v>
      </c>
      <c r="D66" s="83">
        <v>0.49</v>
      </c>
      <c r="E66" s="83">
        <v>0.08</v>
      </c>
      <c r="F66" s="83">
        <v>1.36</v>
      </c>
      <c r="G66" s="83">
        <v>0.28999999999999998</v>
      </c>
      <c r="H66" s="83">
        <v>0.62</v>
      </c>
      <c r="I66" s="83">
        <v>0.62</v>
      </c>
      <c r="J66" s="83">
        <v>0</v>
      </c>
      <c r="K66" s="83">
        <v>0.03</v>
      </c>
      <c r="L66" s="83">
        <v>0.04</v>
      </c>
      <c r="M66" s="83">
        <v>0</v>
      </c>
      <c r="N66" s="83">
        <v>0.12</v>
      </c>
      <c r="O66" s="99"/>
      <c r="P66" s="99"/>
      <c r="Q66" s="99"/>
      <c r="R66" s="99"/>
      <c r="S66" s="99"/>
      <c r="T66" s="99"/>
      <c r="U66" s="99"/>
      <c r="V66" s="99"/>
      <c r="W66" s="99"/>
      <c r="X66" s="99"/>
      <c r="Y66" s="99"/>
      <c r="Z66" s="99"/>
      <c r="AA66" s="99"/>
      <c r="AB66" s="99"/>
      <c r="AC66" s="99"/>
    </row>
    <row r="67" spans="1:29" s="73" customFormat="1" ht="11.1" customHeight="1">
      <c r="A67" s="22">
        <f>IF(B67&lt;&gt;"",COUNTA($B$19:B67),"")</f>
        <v>48</v>
      </c>
      <c r="B67" s="81" t="s">
        <v>146</v>
      </c>
      <c r="C67" s="83">
        <v>0</v>
      </c>
      <c r="D67" s="83">
        <v>0</v>
      </c>
      <c r="E67" s="83">
        <v>0</v>
      </c>
      <c r="F67" s="83">
        <v>0</v>
      </c>
      <c r="G67" s="83">
        <v>0</v>
      </c>
      <c r="H67" s="83">
        <v>0</v>
      </c>
      <c r="I67" s="83">
        <v>0</v>
      </c>
      <c r="J67" s="83">
        <v>0</v>
      </c>
      <c r="K67" s="83">
        <v>0</v>
      </c>
      <c r="L67" s="83">
        <v>0</v>
      </c>
      <c r="M67" s="83">
        <v>0</v>
      </c>
      <c r="N67" s="83">
        <v>0</v>
      </c>
      <c r="O67" s="99"/>
      <c r="P67" s="99"/>
      <c r="Q67" s="99"/>
      <c r="R67" s="99"/>
      <c r="S67" s="99"/>
      <c r="T67" s="99"/>
      <c r="U67" s="99"/>
      <c r="V67" s="99"/>
      <c r="W67" s="99"/>
      <c r="X67" s="99"/>
      <c r="Y67" s="99"/>
      <c r="Z67" s="99"/>
      <c r="AA67" s="99"/>
      <c r="AB67" s="99"/>
      <c r="AC67" s="99"/>
    </row>
    <row r="68" spans="1:29" s="73" customFormat="1" ht="20.100000000000001" customHeight="1">
      <c r="A68" s="23">
        <f>IF(B68&lt;&gt;"",COUNTA($B$19:B68),"")</f>
        <v>49</v>
      </c>
      <c r="B68" s="85" t="s">
        <v>152</v>
      </c>
      <c r="C68" s="87">
        <v>179.84</v>
      </c>
      <c r="D68" s="87">
        <v>30.76</v>
      </c>
      <c r="E68" s="87">
        <v>7.05</v>
      </c>
      <c r="F68" s="87">
        <v>19.37</v>
      </c>
      <c r="G68" s="87">
        <v>7.47</v>
      </c>
      <c r="H68" s="87">
        <v>0.68</v>
      </c>
      <c r="I68" s="87">
        <v>0.68</v>
      </c>
      <c r="J68" s="87">
        <v>0</v>
      </c>
      <c r="K68" s="87">
        <v>0.03</v>
      </c>
      <c r="L68" s="87">
        <v>16.850000000000001</v>
      </c>
      <c r="M68" s="87">
        <v>97.53</v>
      </c>
      <c r="N68" s="87">
        <v>0.12</v>
      </c>
      <c r="O68" s="99"/>
      <c r="P68" s="99"/>
      <c r="Q68" s="99"/>
      <c r="R68" s="99"/>
      <c r="S68" s="99"/>
      <c r="T68" s="99"/>
      <c r="U68" s="99"/>
      <c r="V68" s="99"/>
      <c r="W68" s="99"/>
      <c r="X68" s="99"/>
      <c r="Y68" s="99"/>
      <c r="Z68" s="99"/>
      <c r="AA68" s="99"/>
      <c r="AB68" s="99"/>
      <c r="AC68" s="99"/>
    </row>
    <row r="69" spans="1:29" s="73" customFormat="1" ht="20.100000000000001" customHeight="1">
      <c r="A69" s="23">
        <f>IF(B69&lt;&gt;"",COUNTA($B$19:B69),"")</f>
        <v>50</v>
      </c>
      <c r="B69" s="85" t="s">
        <v>153</v>
      </c>
      <c r="C69" s="87">
        <v>1371.62</v>
      </c>
      <c r="D69" s="87">
        <v>177.92</v>
      </c>
      <c r="E69" s="87">
        <v>75.400000000000006</v>
      </c>
      <c r="F69" s="87">
        <v>138.99</v>
      </c>
      <c r="G69" s="87">
        <v>26.16</v>
      </c>
      <c r="H69" s="87">
        <v>1046.17</v>
      </c>
      <c r="I69" s="87">
        <v>594.42999999999995</v>
      </c>
      <c r="J69" s="87">
        <v>451.75</v>
      </c>
      <c r="K69" s="87">
        <v>56.69</v>
      </c>
      <c r="L69" s="87">
        <v>147.58000000000001</v>
      </c>
      <c r="M69" s="87">
        <v>122.88</v>
      </c>
      <c r="N69" s="87">
        <v>-420.18</v>
      </c>
      <c r="O69" s="99"/>
      <c r="P69" s="99"/>
      <c r="Q69" s="99"/>
      <c r="R69" s="99"/>
      <c r="S69" s="99"/>
      <c r="T69" s="99"/>
      <c r="U69" s="99"/>
      <c r="V69" s="99"/>
      <c r="W69" s="99"/>
      <c r="X69" s="99"/>
      <c r="Y69" s="99"/>
      <c r="Z69" s="99"/>
      <c r="AA69" s="99"/>
      <c r="AB69" s="99"/>
      <c r="AC69" s="99"/>
    </row>
    <row r="70" spans="1:29" s="73" customFormat="1" ht="11.1" customHeight="1">
      <c r="A70" s="22">
        <f>IF(B70&lt;&gt;"",COUNTA($B$19:B70),"")</f>
        <v>51</v>
      </c>
      <c r="B70" s="81" t="s">
        <v>154</v>
      </c>
      <c r="C70" s="83">
        <v>0</v>
      </c>
      <c r="D70" s="83">
        <v>0</v>
      </c>
      <c r="E70" s="83">
        <v>0</v>
      </c>
      <c r="F70" s="83">
        <v>0</v>
      </c>
      <c r="G70" s="83">
        <v>0</v>
      </c>
      <c r="H70" s="83">
        <v>0</v>
      </c>
      <c r="I70" s="83">
        <v>0</v>
      </c>
      <c r="J70" s="83">
        <v>0</v>
      </c>
      <c r="K70" s="83">
        <v>0</v>
      </c>
      <c r="L70" s="83">
        <v>0</v>
      </c>
      <c r="M70" s="83">
        <v>0</v>
      </c>
      <c r="N70" s="83">
        <v>0</v>
      </c>
      <c r="O70" s="99"/>
      <c r="P70" s="99"/>
      <c r="Q70" s="99"/>
      <c r="R70" s="99"/>
      <c r="S70" s="99"/>
      <c r="T70" s="99"/>
      <c r="U70" s="99"/>
      <c r="V70" s="99"/>
      <c r="W70" s="99"/>
      <c r="X70" s="99"/>
      <c r="Y70" s="99"/>
      <c r="Z70" s="99"/>
      <c r="AA70" s="99"/>
      <c r="AB70" s="99"/>
      <c r="AC70" s="99"/>
    </row>
    <row r="71" spans="1:29" s="73" customFormat="1" ht="11.1" customHeight="1">
      <c r="A71" s="22">
        <f>IF(B71&lt;&gt;"",COUNTA($B$19:B71),"")</f>
        <v>52</v>
      </c>
      <c r="B71" s="81" t="s">
        <v>155</v>
      </c>
      <c r="C71" s="83">
        <v>0</v>
      </c>
      <c r="D71" s="83">
        <v>0</v>
      </c>
      <c r="E71" s="83">
        <v>0</v>
      </c>
      <c r="F71" s="83">
        <v>0</v>
      </c>
      <c r="G71" s="83">
        <v>0</v>
      </c>
      <c r="H71" s="83">
        <v>0</v>
      </c>
      <c r="I71" s="83">
        <v>0</v>
      </c>
      <c r="J71" s="83">
        <v>0</v>
      </c>
      <c r="K71" s="83">
        <v>0</v>
      </c>
      <c r="L71" s="83">
        <v>0</v>
      </c>
      <c r="M71" s="83">
        <v>0</v>
      </c>
      <c r="N71" s="83">
        <v>0</v>
      </c>
      <c r="O71" s="99"/>
      <c r="P71" s="99"/>
      <c r="Q71" s="99"/>
      <c r="R71" s="99"/>
      <c r="S71" s="99"/>
      <c r="T71" s="99"/>
      <c r="U71" s="99"/>
      <c r="V71" s="99"/>
      <c r="W71" s="99"/>
      <c r="X71" s="99"/>
      <c r="Y71" s="99"/>
      <c r="Z71" s="99"/>
      <c r="AA71" s="99"/>
      <c r="AB71" s="99"/>
      <c r="AC71" s="99"/>
    </row>
    <row r="72" spans="1:29" s="73" customFormat="1" ht="11.1" customHeight="1">
      <c r="A72" s="22">
        <f>IF(B72&lt;&gt;"",COUNTA($B$19:B72),"")</f>
        <v>53</v>
      </c>
      <c r="B72" s="81" t="s">
        <v>171</v>
      </c>
      <c r="C72" s="83">
        <v>0</v>
      </c>
      <c r="D72" s="83">
        <v>0</v>
      </c>
      <c r="E72" s="83">
        <v>0</v>
      </c>
      <c r="F72" s="83">
        <v>0</v>
      </c>
      <c r="G72" s="83">
        <v>0</v>
      </c>
      <c r="H72" s="83">
        <v>0</v>
      </c>
      <c r="I72" s="83">
        <v>0</v>
      </c>
      <c r="J72" s="83">
        <v>0</v>
      </c>
      <c r="K72" s="83">
        <v>0</v>
      </c>
      <c r="L72" s="83">
        <v>0</v>
      </c>
      <c r="M72" s="83">
        <v>0</v>
      </c>
      <c r="N72" s="83">
        <v>0</v>
      </c>
      <c r="O72" s="99"/>
      <c r="P72" s="99"/>
      <c r="Q72" s="99"/>
      <c r="R72" s="99"/>
      <c r="S72" s="99"/>
      <c r="T72" s="99"/>
      <c r="U72" s="99"/>
      <c r="V72" s="99"/>
      <c r="W72" s="99"/>
      <c r="X72" s="99"/>
      <c r="Y72" s="99"/>
      <c r="Z72" s="99"/>
      <c r="AA72" s="99"/>
      <c r="AB72" s="99"/>
      <c r="AC72" s="99"/>
    </row>
    <row r="73" spans="1:29" s="73" customFormat="1" ht="11.1" customHeight="1">
      <c r="A73" s="22">
        <f>IF(B73&lt;&gt;"",COUNTA($B$19:B73),"")</f>
        <v>54</v>
      </c>
      <c r="B73" s="81" t="s">
        <v>172</v>
      </c>
      <c r="C73" s="83">
        <v>0</v>
      </c>
      <c r="D73" s="83">
        <v>0</v>
      </c>
      <c r="E73" s="83">
        <v>0</v>
      </c>
      <c r="F73" s="83">
        <v>0</v>
      </c>
      <c r="G73" s="83">
        <v>0</v>
      </c>
      <c r="H73" s="83">
        <v>0</v>
      </c>
      <c r="I73" s="83">
        <v>0</v>
      </c>
      <c r="J73" s="83">
        <v>0</v>
      </c>
      <c r="K73" s="83">
        <v>0</v>
      </c>
      <c r="L73" s="83">
        <v>0</v>
      </c>
      <c r="M73" s="83">
        <v>0</v>
      </c>
      <c r="N73" s="83">
        <v>0</v>
      </c>
      <c r="O73" s="99"/>
      <c r="P73" s="99"/>
      <c r="Q73" s="99"/>
      <c r="R73" s="99"/>
      <c r="S73" s="99"/>
      <c r="T73" s="99"/>
      <c r="U73" s="99"/>
      <c r="V73" s="99"/>
      <c r="W73" s="99"/>
      <c r="X73" s="99"/>
      <c r="Y73" s="99"/>
      <c r="Z73" s="99"/>
      <c r="AA73" s="99"/>
      <c r="AB73" s="99"/>
      <c r="AC73" s="99"/>
    </row>
    <row r="74" spans="1:29" s="73" customFormat="1" ht="11.1" customHeight="1">
      <c r="A74" s="22">
        <f>IF(B74&lt;&gt;"",COUNTA($B$19:B74),"")</f>
        <v>55</v>
      </c>
      <c r="B74" s="81" t="s">
        <v>61</v>
      </c>
      <c r="C74" s="83">
        <v>195.88</v>
      </c>
      <c r="D74" s="83">
        <v>0</v>
      </c>
      <c r="E74" s="83">
        <v>0</v>
      </c>
      <c r="F74" s="83">
        <v>0</v>
      </c>
      <c r="G74" s="83">
        <v>0</v>
      </c>
      <c r="H74" s="83">
        <v>0</v>
      </c>
      <c r="I74" s="83">
        <v>0</v>
      </c>
      <c r="J74" s="83">
        <v>0</v>
      </c>
      <c r="K74" s="83">
        <v>0</v>
      </c>
      <c r="L74" s="83">
        <v>0</v>
      </c>
      <c r="M74" s="83">
        <v>0</v>
      </c>
      <c r="N74" s="83">
        <v>195.88</v>
      </c>
      <c r="O74" s="99"/>
      <c r="P74" s="99"/>
      <c r="Q74" s="99"/>
      <c r="R74" s="99"/>
      <c r="S74" s="99"/>
      <c r="T74" s="99"/>
      <c r="U74" s="99"/>
      <c r="V74" s="99"/>
      <c r="W74" s="99"/>
      <c r="X74" s="99"/>
      <c r="Y74" s="99"/>
      <c r="Z74" s="99"/>
      <c r="AA74" s="99"/>
      <c r="AB74" s="99"/>
      <c r="AC74" s="99"/>
    </row>
    <row r="75" spans="1:29" s="73" customFormat="1" ht="21.6" customHeight="1">
      <c r="A75" s="22">
        <f>IF(B75&lt;&gt;"",COUNTA($B$19:B75),"")</f>
        <v>56</v>
      </c>
      <c r="B75" s="84" t="s">
        <v>156</v>
      </c>
      <c r="C75" s="83">
        <v>152.81</v>
      </c>
      <c r="D75" s="83">
        <v>0</v>
      </c>
      <c r="E75" s="83">
        <v>0</v>
      </c>
      <c r="F75" s="83">
        <v>0</v>
      </c>
      <c r="G75" s="83">
        <v>0</v>
      </c>
      <c r="H75" s="83">
        <v>0</v>
      </c>
      <c r="I75" s="83">
        <v>0</v>
      </c>
      <c r="J75" s="83">
        <v>0</v>
      </c>
      <c r="K75" s="83">
        <v>0</v>
      </c>
      <c r="L75" s="83">
        <v>0</v>
      </c>
      <c r="M75" s="83">
        <v>0</v>
      </c>
      <c r="N75" s="83">
        <v>152.81</v>
      </c>
      <c r="O75" s="99"/>
      <c r="P75" s="99"/>
      <c r="Q75" s="99"/>
      <c r="R75" s="99"/>
      <c r="S75" s="99"/>
      <c r="T75" s="99"/>
      <c r="U75" s="99"/>
      <c r="V75" s="99"/>
      <c r="W75" s="99"/>
      <c r="X75" s="99"/>
      <c r="Y75" s="99"/>
      <c r="Z75" s="99"/>
      <c r="AA75" s="99"/>
      <c r="AB75" s="99"/>
      <c r="AC75" s="99"/>
    </row>
    <row r="76" spans="1:29" s="73" customFormat="1" ht="21.6" customHeight="1">
      <c r="A76" s="22">
        <f>IF(B76&lt;&gt;"",COUNTA($B$19:B76),"")</f>
        <v>57</v>
      </c>
      <c r="B76" s="84" t="s">
        <v>157</v>
      </c>
      <c r="C76" s="83">
        <v>511.78</v>
      </c>
      <c r="D76" s="83">
        <v>0.38</v>
      </c>
      <c r="E76" s="83">
        <v>0.08</v>
      </c>
      <c r="F76" s="83">
        <v>2.63</v>
      </c>
      <c r="G76" s="83">
        <v>2.93</v>
      </c>
      <c r="H76" s="83">
        <v>461.64</v>
      </c>
      <c r="I76" s="83">
        <v>240.1</v>
      </c>
      <c r="J76" s="83">
        <v>221.54</v>
      </c>
      <c r="K76" s="83">
        <v>28.28</v>
      </c>
      <c r="L76" s="83">
        <v>14.62</v>
      </c>
      <c r="M76" s="83">
        <v>1.21</v>
      </c>
      <c r="N76" s="83">
        <v>0</v>
      </c>
      <c r="O76" s="99"/>
      <c r="P76" s="99"/>
      <c r="Q76" s="99"/>
      <c r="R76" s="99"/>
      <c r="S76" s="99"/>
      <c r="T76" s="99"/>
      <c r="U76" s="99"/>
      <c r="V76" s="99"/>
      <c r="W76" s="99"/>
      <c r="X76" s="99"/>
      <c r="Y76" s="99"/>
      <c r="Z76" s="99"/>
      <c r="AA76" s="99"/>
      <c r="AB76" s="99"/>
      <c r="AC76" s="99"/>
    </row>
    <row r="77" spans="1:29" s="73" customFormat="1" ht="21.6" customHeight="1">
      <c r="A77" s="22">
        <f>IF(B77&lt;&gt;"",COUNTA($B$19:B77),"")</f>
        <v>58</v>
      </c>
      <c r="B77" s="84" t="s">
        <v>158</v>
      </c>
      <c r="C77" s="83">
        <v>76.77</v>
      </c>
      <c r="D77" s="83">
        <v>0.81</v>
      </c>
      <c r="E77" s="83">
        <v>0</v>
      </c>
      <c r="F77" s="83">
        <v>0.67</v>
      </c>
      <c r="G77" s="83">
        <v>0.46</v>
      </c>
      <c r="H77" s="83">
        <v>74.64</v>
      </c>
      <c r="I77" s="83">
        <v>74.150000000000006</v>
      </c>
      <c r="J77" s="83">
        <v>0.49</v>
      </c>
      <c r="K77" s="83">
        <v>0</v>
      </c>
      <c r="L77" s="83">
        <v>0</v>
      </c>
      <c r="M77" s="83">
        <v>0.19</v>
      </c>
      <c r="N77" s="83">
        <v>0</v>
      </c>
      <c r="O77" s="99"/>
      <c r="P77" s="99"/>
      <c r="Q77" s="99"/>
      <c r="R77" s="99"/>
      <c r="S77" s="99"/>
      <c r="T77" s="99"/>
      <c r="U77" s="99"/>
      <c r="V77" s="99"/>
      <c r="W77" s="99"/>
      <c r="X77" s="99"/>
      <c r="Y77" s="99"/>
      <c r="Z77" s="99"/>
      <c r="AA77" s="99"/>
      <c r="AB77" s="99"/>
      <c r="AC77" s="99"/>
    </row>
    <row r="78" spans="1:29" s="73" customFormat="1" ht="11.1" customHeight="1">
      <c r="A78" s="22">
        <f>IF(B78&lt;&gt;"",COUNTA($B$19:B78),"")</f>
        <v>59</v>
      </c>
      <c r="B78" s="81" t="s">
        <v>159</v>
      </c>
      <c r="C78" s="83">
        <v>52.99</v>
      </c>
      <c r="D78" s="83">
        <v>0.08</v>
      </c>
      <c r="E78" s="83">
        <v>25.84</v>
      </c>
      <c r="F78" s="83">
        <v>1.08</v>
      </c>
      <c r="G78" s="83">
        <v>4.4800000000000004</v>
      </c>
      <c r="H78" s="83">
        <v>0.01</v>
      </c>
      <c r="I78" s="83">
        <v>0.01</v>
      </c>
      <c r="J78" s="83">
        <v>0</v>
      </c>
      <c r="K78" s="83">
        <v>0.8</v>
      </c>
      <c r="L78" s="83">
        <v>19.760000000000002</v>
      </c>
      <c r="M78" s="83">
        <v>0.95</v>
      </c>
      <c r="N78" s="83">
        <v>0</v>
      </c>
      <c r="O78" s="99"/>
      <c r="P78" s="99"/>
      <c r="Q78" s="99"/>
      <c r="R78" s="99"/>
      <c r="S78" s="99"/>
      <c r="T78" s="99"/>
      <c r="U78" s="99"/>
      <c r="V78" s="99"/>
      <c r="W78" s="99"/>
      <c r="X78" s="99"/>
      <c r="Y78" s="99"/>
      <c r="Z78" s="99"/>
      <c r="AA78" s="99"/>
      <c r="AB78" s="99"/>
      <c r="AC78" s="99"/>
    </row>
    <row r="79" spans="1:29" s="73" customFormat="1" ht="11.1" customHeight="1">
      <c r="A79" s="22">
        <f>IF(B79&lt;&gt;"",COUNTA($B$19:B79),"")</f>
        <v>60</v>
      </c>
      <c r="B79" s="81" t="s">
        <v>160</v>
      </c>
      <c r="C79" s="83">
        <v>786.54</v>
      </c>
      <c r="D79" s="83">
        <v>33.51</v>
      </c>
      <c r="E79" s="83">
        <v>34.67</v>
      </c>
      <c r="F79" s="83">
        <v>7.96</v>
      </c>
      <c r="G79" s="83">
        <v>0.32</v>
      </c>
      <c r="H79" s="83">
        <v>265.60000000000002</v>
      </c>
      <c r="I79" s="83">
        <v>127.04</v>
      </c>
      <c r="J79" s="83">
        <v>138.56</v>
      </c>
      <c r="K79" s="83">
        <v>0.56999999999999995</v>
      </c>
      <c r="L79" s="83">
        <v>14.56</v>
      </c>
      <c r="M79" s="83">
        <v>0.97</v>
      </c>
      <c r="N79" s="83">
        <v>428.39</v>
      </c>
      <c r="O79" s="99"/>
      <c r="P79" s="99"/>
      <c r="Q79" s="99"/>
      <c r="R79" s="99"/>
      <c r="S79" s="99"/>
      <c r="T79" s="99"/>
      <c r="U79" s="99"/>
      <c r="V79" s="99"/>
      <c r="W79" s="99"/>
      <c r="X79" s="99"/>
      <c r="Y79" s="99"/>
      <c r="Z79" s="99"/>
      <c r="AA79" s="99"/>
      <c r="AB79" s="99"/>
      <c r="AC79" s="99"/>
    </row>
    <row r="80" spans="1:29" s="73" customFormat="1" ht="11.1" customHeight="1">
      <c r="A80" s="22">
        <f>IF(B80&lt;&gt;"",COUNTA($B$19:B80),"")</f>
        <v>61</v>
      </c>
      <c r="B80" s="81" t="s">
        <v>146</v>
      </c>
      <c r="C80" s="83">
        <v>591.23</v>
      </c>
      <c r="D80" s="83">
        <v>1.1299999999999999</v>
      </c>
      <c r="E80" s="83">
        <v>11.54</v>
      </c>
      <c r="F80" s="83">
        <v>7.31</v>
      </c>
      <c r="G80" s="83">
        <v>0.22</v>
      </c>
      <c r="H80" s="83">
        <v>130.16</v>
      </c>
      <c r="I80" s="83">
        <v>0</v>
      </c>
      <c r="J80" s="83">
        <v>130.16</v>
      </c>
      <c r="K80" s="83">
        <v>0</v>
      </c>
      <c r="L80" s="83">
        <v>12.54</v>
      </c>
      <c r="M80" s="83">
        <v>0</v>
      </c>
      <c r="N80" s="83">
        <v>428.34</v>
      </c>
      <c r="O80" s="99"/>
      <c r="P80" s="99"/>
      <c r="Q80" s="99"/>
      <c r="R80" s="99"/>
      <c r="S80" s="99"/>
      <c r="T80" s="99"/>
      <c r="U80" s="99"/>
      <c r="V80" s="99"/>
      <c r="W80" s="99"/>
      <c r="X80" s="99"/>
      <c r="Y80" s="99"/>
      <c r="Z80" s="99"/>
      <c r="AA80" s="99"/>
      <c r="AB80" s="99"/>
      <c r="AC80" s="99"/>
    </row>
    <row r="81" spans="1:29" s="73" customFormat="1" ht="20.100000000000001" customHeight="1">
      <c r="A81" s="23">
        <f>IF(B81&lt;&gt;"",COUNTA($B$19:B81),"")</f>
        <v>62</v>
      </c>
      <c r="B81" s="85" t="s">
        <v>161</v>
      </c>
      <c r="C81" s="87">
        <v>1185.55</v>
      </c>
      <c r="D81" s="87">
        <v>33.65</v>
      </c>
      <c r="E81" s="87">
        <v>49.05</v>
      </c>
      <c r="F81" s="87">
        <v>5.04</v>
      </c>
      <c r="G81" s="87">
        <v>7.97</v>
      </c>
      <c r="H81" s="87">
        <v>671.73</v>
      </c>
      <c r="I81" s="87">
        <v>441.3</v>
      </c>
      <c r="J81" s="87">
        <v>230.43</v>
      </c>
      <c r="K81" s="87">
        <v>29.65</v>
      </c>
      <c r="L81" s="87">
        <v>36.39</v>
      </c>
      <c r="M81" s="87">
        <v>3.31</v>
      </c>
      <c r="N81" s="87">
        <v>348.75</v>
      </c>
      <c r="O81" s="99"/>
      <c r="P81" s="99"/>
      <c r="Q81" s="99"/>
      <c r="R81" s="99"/>
      <c r="S81" s="99"/>
      <c r="T81" s="99"/>
      <c r="U81" s="99"/>
      <c r="V81" s="99"/>
      <c r="W81" s="99"/>
      <c r="X81" s="99"/>
      <c r="Y81" s="99"/>
      <c r="Z81" s="99"/>
      <c r="AA81" s="99"/>
      <c r="AB81" s="99"/>
      <c r="AC81" s="99"/>
    </row>
    <row r="82" spans="1:29" s="101" customFormat="1" ht="11.1" customHeight="1">
      <c r="A82" s="22">
        <f>IF(B82&lt;&gt;"",COUNTA($B$19:B82),"")</f>
        <v>63</v>
      </c>
      <c r="B82" s="81" t="s">
        <v>162</v>
      </c>
      <c r="C82" s="83">
        <v>123.51</v>
      </c>
      <c r="D82" s="83">
        <v>2.74</v>
      </c>
      <c r="E82" s="83">
        <v>5.57</v>
      </c>
      <c r="F82" s="83">
        <v>2.59</v>
      </c>
      <c r="G82" s="83">
        <v>0</v>
      </c>
      <c r="H82" s="83">
        <v>0.45</v>
      </c>
      <c r="I82" s="83">
        <v>0.45</v>
      </c>
      <c r="J82" s="83">
        <v>0</v>
      </c>
      <c r="K82" s="83">
        <v>0</v>
      </c>
      <c r="L82" s="83">
        <v>7.45</v>
      </c>
      <c r="M82" s="83">
        <v>52.81</v>
      </c>
      <c r="N82" s="83">
        <v>51.9</v>
      </c>
      <c r="O82" s="100"/>
      <c r="P82" s="100"/>
      <c r="Q82" s="100"/>
      <c r="R82" s="100"/>
      <c r="S82" s="100"/>
      <c r="T82" s="100"/>
      <c r="U82" s="100"/>
      <c r="V82" s="100"/>
      <c r="W82" s="100"/>
      <c r="X82" s="100"/>
      <c r="Y82" s="100"/>
      <c r="Z82" s="100"/>
      <c r="AA82" s="100"/>
      <c r="AB82" s="100"/>
      <c r="AC82" s="100"/>
    </row>
    <row r="83" spans="1:29"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row>
    <row r="84" spans="1:29" s="101" customFormat="1" ht="11.1" customHeight="1">
      <c r="A84" s="22">
        <f>IF(B84&lt;&gt;"",COUNTA($B$19:B84),"")</f>
        <v>65</v>
      </c>
      <c r="B84" s="81" t="s">
        <v>164</v>
      </c>
      <c r="C84" s="83">
        <v>42.35</v>
      </c>
      <c r="D84" s="83">
        <v>0.4</v>
      </c>
      <c r="E84" s="83">
        <v>0</v>
      </c>
      <c r="F84" s="83">
        <v>1.04</v>
      </c>
      <c r="G84" s="83">
        <v>0.59</v>
      </c>
      <c r="H84" s="83">
        <v>0.71</v>
      </c>
      <c r="I84" s="83">
        <v>0</v>
      </c>
      <c r="J84" s="83">
        <v>0.71</v>
      </c>
      <c r="K84" s="83">
        <v>0</v>
      </c>
      <c r="L84" s="83">
        <v>0.06</v>
      </c>
      <c r="M84" s="83">
        <v>39.36</v>
      </c>
      <c r="N84" s="83">
        <v>0.19</v>
      </c>
      <c r="O84" s="100"/>
      <c r="P84" s="100"/>
      <c r="Q84" s="100"/>
      <c r="R84" s="100"/>
      <c r="S84" s="100"/>
      <c r="T84" s="100"/>
      <c r="U84" s="100"/>
      <c r="V84" s="100"/>
      <c r="W84" s="100"/>
      <c r="X84" s="100"/>
      <c r="Y84" s="100"/>
      <c r="Z84" s="100"/>
      <c r="AA84" s="100"/>
      <c r="AB84" s="100"/>
      <c r="AC84" s="100"/>
    </row>
    <row r="85" spans="1:29" s="101" customFormat="1" ht="11.1" customHeight="1">
      <c r="A85" s="22">
        <f>IF(B85&lt;&gt;"",COUNTA($B$19:B85),"")</f>
        <v>66</v>
      </c>
      <c r="B85" s="81" t="s">
        <v>146</v>
      </c>
      <c r="C85" s="83">
        <v>0</v>
      </c>
      <c r="D85" s="83">
        <v>0</v>
      </c>
      <c r="E85" s="83">
        <v>0</v>
      </c>
      <c r="F85" s="83">
        <v>0</v>
      </c>
      <c r="G85" s="83">
        <v>0</v>
      </c>
      <c r="H85" s="83">
        <v>0</v>
      </c>
      <c r="I85" s="83">
        <v>0</v>
      </c>
      <c r="J85" s="83">
        <v>0</v>
      </c>
      <c r="K85" s="83">
        <v>0</v>
      </c>
      <c r="L85" s="83">
        <v>0</v>
      </c>
      <c r="M85" s="83">
        <v>0</v>
      </c>
      <c r="N85" s="83">
        <v>0</v>
      </c>
      <c r="O85" s="100"/>
      <c r="P85" s="100"/>
      <c r="Q85" s="100"/>
      <c r="R85" s="100"/>
      <c r="S85" s="100"/>
      <c r="T85" s="100"/>
      <c r="U85" s="100"/>
      <c r="V85" s="100"/>
      <c r="W85" s="100"/>
      <c r="X85" s="100"/>
      <c r="Y85" s="100"/>
      <c r="Z85" s="100"/>
      <c r="AA85" s="100"/>
      <c r="AB85" s="100"/>
      <c r="AC85" s="100"/>
    </row>
    <row r="86" spans="1:29" s="73" customFormat="1" ht="20.100000000000001" customHeight="1">
      <c r="A86" s="23">
        <f>IF(B86&lt;&gt;"",COUNTA($B$19:B86),"")</f>
        <v>67</v>
      </c>
      <c r="B86" s="85" t="s">
        <v>165</v>
      </c>
      <c r="C86" s="87">
        <v>165.85</v>
      </c>
      <c r="D86" s="87">
        <v>3.14</v>
      </c>
      <c r="E86" s="87">
        <v>5.57</v>
      </c>
      <c r="F86" s="87">
        <v>3.62</v>
      </c>
      <c r="G86" s="87">
        <v>0.59</v>
      </c>
      <c r="H86" s="87">
        <v>1.1599999999999999</v>
      </c>
      <c r="I86" s="87">
        <v>0.45</v>
      </c>
      <c r="J86" s="87">
        <v>0.71</v>
      </c>
      <c r="K86" s="87">
        <v>0</v>
      </c>
      <c r="L86" s="87">
        <v>7.5</v>
      </c>
      <c r="M86" s="87">
        <v>92.17</v>
      </c>
      <c r="N86" s="87">
        <v>52.09</v>
      </c>
      <c r="O86" s="99"/>
      <c r="P86" s="99"/>
      <c r="Q86" s="99"/>
      <c r="R86" s="99"/>
      <c r="S86" s="99"/>
      <c r="T86" s="99"/>
      <c r="U86" s="99"/>
      <c r="V86" s="99"/>
      <c r="W86" s="99"/>
      <c r="X86" s="99"/>
      <c r="Y86" s="99"/>
      <c r="Z86" s="99"/>
      <c r="AA86" s="99"/>
      <c r="AB86" s="99"/>
      <c r="AC86" s="99"/>
    </row>
    <row r="87" spans="1:29" s="73" customFormat="1" ht="20.100000000000001" customHeight="1">
      <c r="A87" s="23">
        <f>IF(B87&lt;&gt;"",COUNTA($B$19:B87),"")</f>
        <v>68</v>
      </c>
      <c r="B87" s="85" t="s">
        <v>166</v>
      </c>
      <c r="C87" s="87">
        <v>1351.4</v>
      </c>
      <c r="D87" s="87">
        <v>36.79</v>
      </c>
      <c r="E87" s="87">
        <v>54.62</v>
      </c>
      <c r="F87" s="87">
        <v>8.66</v>
      </c>
      <c r="G87" s="87">
        <v>8.56</v>
      </c>
      <c r="H87" s="87">
        <v>672.89</v>
      </c>
      <c r="I87" s="87">
        <v>441.75</v>
      </c>
      <c r="J87" s="87">
        <v>231.14</v>
      </c>
      <c r="K87" s="87">
        <v>29.65</v>
      </c>
      <c r="L87" s="87">
        <v>43.9</v>
      </c>
      <c r="M87" s="87">
        <v>95.49</v>
      </c>
      <c r="N87" s="87">
        <v>400.85</v>
      </c>
      <c r="O87" s="99"/>
      <c r="P87" s="99"/>
      <c r="Q87" s="99"/>
      <c r="R87" s="99"/>
      <c r="S87" s="99"/>
      <c r="T87" s="99"/>
      <c r="U87" s="99"/>
      <c r="V87" s="99"/>
      <c r="W87" s="99"/>
      <c r="X87" s="99"/>
      <c r="Y87" s="99"/>
      <c r="Z87" s="99"/>
      <c r="AA87" s="99"/>
      <c r="AB87" s="99"/>
      <c r="AC87" s="99"/>
    </row>
    <row r="88" spans="1:29" s="73" customFormat="1" ht="20.100000000000001" customHeight="1">
      <c r="A88" s="23">
        <f>IF(B88&lt;&gt;"",COUNTA($B$19:B88),"")</f>
        <v>69</v>
      </c>
      <c r="B88" s="85" t="s">
        <v>167</v>
      </c>
      <c r="C88" s="87">
        <v>-20.22</v>
      </c>
      <c r="D88" s="87">
        <v>-141.13</v>
      </c>
      <c r="E88" s="87">
        <v>-20.79</v>
      </c>
      <c r="F88" s="87">
        <v>-130.32</v>
      </c>
      <c r="G88" s="87">
        <v>-17.600000000000001</v>
      </c>
      <c r="H88" s="87">
        <v>-373.29</v>
      </c>
      <c r="I88" s="87">
        <v>-152.68</v>
      </c>
      <c r="J88" s="87">
        <v>-220.61</v>
      </c>
      <c r="K88" s="87">
        <v>-27.04</v>
      </c>
      <c r="L88" s="87">
        <v>-103.69</v>
      </c>
      <c r="M88" s="87">
        <v>-27.39</v>
      </c>
      <c r="N88" s="87">
        <v>821.03</v>
      </c>
      <c r="O88" s="99"/>
      <c r="P88" s="99"/>
      <c r="Q88" s="99"/>
      <c r="R88" s="99"/>
      <c r="S88" s="99"/>
      <c r="T88" s="99"/>
      <c r="U88" s="99"/>
      <c r="V88" s="99"/>
      <c r="W88" s="99"/>
      <c r="X88" s="99"/>
      <c r="Y88" s="99"/>
      <c r="Z88" s="99"/>
      <c r="AA88" s="99"/>
      <c r="AB88" s="99"/>
      <c r="AC88" s="99"/>
    </row>
    <row r="89" spans="1:29" s="101" customFormat="1" ht="24.95" customHeight="1">
      <c r="A89" s="22">
        <f>IF(B89&lt;&gt;"",COUNTA($B$19:B89),"")</f>
        <v>70</v>
      </c>
      <c r="B89" s="88" t="s">
        <v>168</v>
      </c>
      <c r="C89" s="90">
        <v>-6.23</v>
      </c>
      <c r="D89" s="90">
        <v>-113.51</v>
      </c>
      <c r="E89" s="90">
        <v>-19.309999999999999</v>
      </c>
      <c r="F89" s="90">
        <v>-114.58</v>
      </c>
      <c r="G89" s="90">
        <v>-10.73</v>
      </c>
      <c r="H89" s="90">
        <v>-373.77</v>
      </c>
      <c r="I89" s="90">
        <v>-152.44999999999999</v>
      </c>
      <c r="J89" s="90">
        <v>-221.32</v>
      </c>
      <c r="K89" s="90">
        <v>-27.02</v>
      </c>
      <c r="L89" s="90">
        <v>-94.34</v>
      </c>
      <c r="M89" s="90">
        <v>-22.04</v>
      </c>
      <c r="N89" s="90">
        <v>769.06</v>
      </c>
      <c r="O89" s="100"/>
      <c r="P89" s="100"/>
      <c r="Q89" s="100"/>
      <c r="R89" s="100"/>
      <c r="S89" s="100"/>
      <c r="T89" s="100"/>
      <c r="U89" s="100"/>
      <c r="V89" s="100"/>
      <c r="W89" s="100"/>
      <c r="X89" s="100"/>
      <c r="Y89" s="100"/>
      <c r="Z89" s="100"/>
      <c r="AA89" s="100"/>
      <c r="AB89" s="100"/>
      <c r="AC89" s="100"/>
    </row>
    <row r="90" spans="1:29" s="101" customFormat="1" ht="18" customHeight="1">
      <c r="A90" s="22">
        <f>IF(B90&lt;&gt;"",COUNTA($B$19:B90),"")</f>
        <v>71</v>
      </c>
      <c r="B90" s="81" t="s">
        <v>169</v>
      </c>
      <c r="C90" s="83">
        <v>20.100000000000001</v>
      </c>
      <c r="D90" s="83">
        <v>0</v>
      </c>
      <c r="E90" s="83">
        <v>0</v>
      </c>
      <c r="F90" s="83">
        <v>0</v>
      </c>
      <c r="G90" s="83">
        <v>0</v>
      </c>
      <c r="H90" s="83">
        <v>0</v>
      </c>
      <c r="I90" s="83">
        <v>0</v>
      </c>
      <c r="J90" s="83">
        <v>0</v>
      </c>
      <c r="K90" s="83">
        <v>0</v>
      </c>
      <c r="L90" s="83">
        <v>0</v>
      </c>
      <c r="M90" s="83">
        <v>0</v>
      </c>
      <c r="N90" s="83">
        <v>20.100000000000001</v>
      </c>
      <c r="O90" s="100"/>
      <c r="P90" s="100"/>
      <c r="Q90" s="100"/>
      <c r="R90" s="100"/>
      <c r="S90" s="100"/>
      <c r="T90" s="100"/>
      <c r="U90" s="100"/>
      <c r="V90" s="100"/>
      <c r="W90" s="100"/>
      <c r="X90" s="100"/>
      <c r="Y90" s="100"/>
      <c r="Z90" s="100"/>
      <c r="AA90" s="100"/>
      <c r="AB90" s="100"/>
      <c r="AC90" s="100"/>
    </row>
    <row r="91" spans="1:29" ht="11.1" customHeight="1">
      <c r="A91" s="22">
        <f>IF(B91&lt;&gt;"",COUNTA($B$19:B91),"")</f>
        <v>72</v>
      </c>
      <c r="B91" s="81" t="s">
        <v>170</v>
      </c>
      <c r="C91" s="83">
        <v>47.48</v>
      </c>
      <c r="D91" s="83">
        <v>0</v>
      </c>
      <c r="E91" s="83">
        <v>0</v>
      </c>
      <c r="F91" s="83">
        <v>0</v>
      </c>
      <c r="G91" s="83">
        <v>0</v>
      </c>
      <c r="H91" s="83">
        <v>0</v>
      </c>
      <c r="I91" s="83">
        <v>0</v>
      </c>
      <c r="J91" s="83">
        <v>0</v>
      </c>
      <c r="K91" s="83">
        <v>0</v>
      </c>
      <c r="L91" s="83">
        <v>0</v>
      </c>
      <c r="M91" s="83">
        <v>0</v>
      </c>
      <c r="N91" s="83">
        <v>47.48</v>
      </c>
    </row>
  </sheetData>
  <mergeCells count="27">
    <mergeCell ref="A1:B1"/>
    <mergeCell ref="C1:G1"/>
    <mergeCell ref="H1:N1"/>
    <mergeCell ref="H2:N3"/>
    <mergeCell ref="C2:G3"/>
    <mergeCell ref="A2:B3"/>
    <mergeCell ref="C18:G18"/>
    <mergeCell ref="H18:N18"/>
    <mergeCell ref="C55:G55"/>
    <mergeCell ref="H55:N55"/>
    <mergeCell ref="A4:A16"/>
    <mergeCell ref="B4:B16"/>
    <mergeCell ref="C4:C16"/>
    <mergeCell ref="D4:G4"/>
    <mergeCell ref="H4:N4"/>
    <mergeCell ref="D5:D15"/>
    <mergeCell ref="E5:E15"/>
    <mergeCell ref="F5:F15"/>
    <mergeCell ref="G5:G15"/>
    <mergeCell ref="H5:H15"/>
    <mergeCell ref="I5:J5"/>
    <mergeCell ref="K5:K15"/>
    <mergeCell ref="N5:N15"/>
    <mergeCell ref="I6:I15"/>
    <mergeCell ref="J6:J15"/>
    <mergeCell ref="L5:L15"/>
    <mergeCell ref="M5:M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204"/>
  <sheetViews>
    <sheetView zoomScale="140" zoomScaleNormal="140" zoomScalePageLayoutView="140" workbookViewId="0">
      <selection sqref="A1:B1"/>
    </sheetView>
  </sheetViews>
  <sheetFormatPr baseColWidth="10" defaultColWidth="11.42578125" defaultRowHeight="11.25"/>
  <cols>
    <col min="1" max="1" width="9.85546875" style="49" customWidth="1"/>
    <col min="2" max="2" width="72.42578125" style="41" bestFit="1" customWidth="1"/>
    <col min="3" max="16384" width="11.42578125" style="41"/>
  </cols>
  <sheetData>
    <row r="1" spans="1:2" s="50" customFormat="1" ht="39.950000000000003" customHeight="1">
      <c r="A1" s="189" t="s">
        <v>214</v>
      </c>
      <c r="B1" s="189"/>
    </row>
    <row r="2" spans="1:2" s="42" customFormat="1" ht="11.45" customHeight="1">
      <c r="A2" s="185" t="s">
        <v>215</v>
      </c>
      <c r="B2" s="187" t="s">
        <v>31</v>
      </c>
    </row>
    <row r="3" spans="1:2" s="42" customFormat="1" ht="11.45" customHeight="1">
      <c r="A3" s="186"/>
      <c r="B3" s="188"/>
    </row>
    <row r="4" spans="1:2" ht="11.1" customHeight="1">
      <c r="A4" s="43"/>
      <c r="B4" s="44"/>
    </row>
    <row r="5" spans="1:2" ht="11.1" customHeight="1">
      <c r="A5" s="45" t="s">
        <v>216</v>
      </c>
      <c r="B5" s="46" t="s">
        <v>217</v>
      </c>
    </row>
    <row r="6" spans="1:2" ht="8.1" customHeight="1">
      <c r="A6" s="47"/>
      <c r="B6" s="48"/>
    </row>
    <row r="7" spans="1:2" ht="11.1" customHeight="1">
      <c r="A7" s="45" t="s">
        <v>218</v>
      </c>
      <c r="B7" s="46" t="s">
        <v>197</v>
      </c>
    </row>
    <row r="8" spans="1:2" ht="11.1" customHeight="1">
      <c r="A8" s="47" t="s">
        <v>219</v>
      </c>
      <c r="B8" s="48" t="s">
        <v>220</v>
      </c>
    </row>
    <row r="9" spans="1:2" ht="8.1" customHeight="1">
      <c r="A9" s="47"/>
      <c r="B9" s="48"/>
    </row>
    <row r="10" spans="1:2" ht="11.1" customHeight="1">
      <c r="A10" s="45" t="s">
        <v>221</v>
      </c>
      <c r="B10" s="46" t="s">
        <v>198</v>
      </c>
    </row>
    <row r="11" spans="1:2" ht="11.1" customHeight="1">
      <c r="A11" s="47" t="s">
        <v>222</v>
      </c>
      <c r="B11" s="48" t="s">
        <v>223</v>
      </c>
    </row>
    <row r="12" spans="1:2" ht="11.1" customHeight="1">
      <c r="A12" s="47" t="s">
        <v>224</v>
      </c>
      <c r="B12" s="48" t="s">
        <v>225</v>
      </c>
    </row>
    <row r="13" spans="1:2" ht="11.1" customHeight="1">
      <c r="A13" s="47" t="s">
        <v>226</v>
      </c>
      <c r="B13" s="48" t="s">
        <v>33</v>
      </c>
    </row>
    <row r="14" spans="1:2" ht="11.1" customHeight="1">
      <c r="A14" s="47" t="s">
        <v>227</v>
      </c>
      <c r="B14" s="48" t="s">
        <v>35</v>
      </c>
    </row>
    <row r="15" spans="1:2" ht="11.1" customHeight="1">
      <c r="A15" s="47" t="s">
        <v>228</v>
      </c>
      <c r="B15" s="48" t="s">
        <v>34</v>
      </c>
    </row>
    <row r="16" spans="1:2" ht="9" customHeight="1">
      <c r="A16" s="47"/>
      <c r="B16" s="48"/>
    </row>
    <row r="17" spans="1:2" ht="11.1" customHeight="1">
      <c r="A17" s="45" t="s">
        <v>229</v>
      </c>
      <c r="B17" s="46" t="s">
        <v>230</v>
      </c>
    </row>
    <row r="18" spans="1:2" ht="5.0999999999999996" customHeight="1">
      <c r="A18" s="47"/>
      <c r="B18" s="48"/>
    </row>
    <row r="19" spans="1:2" ht="11.1" customHeight="1">
      <c r="A19" s="45" t="s">
        <v>173</v>
      </c>
      <c r="B19" s="46" t="s">
        <v>199</v>
      </c>
    </row>
    <row r="20" spans="1:2" ht="11.1" customHeight="1">
      <c r="A20" s="47" t="s">
        <v>231</v>
      </c>
      <c r="B20" s="48" t="s">
        <v>232</v>
      </c>
    </row>
    <row r="21" spans="1:2" ht="11.1" customHeight="1">
      <c r="A21" s="47" t="s">
        <v>233</v>
      </c>
      <c r="B21" s="48" t="s">
        <v>234</v>
      </c>
    </row>
    <row r="22" spans="1:2" ht="11.1" customHeight="1">
      <c r="A22" s="47">
        <v>213</v>
      </c>
      <c r="B22" s="48" t="s">
        <v>235</v>
      </c>
    </row>
    <row r="23" spans="1:2" ht="11.1" customHeight="1">
      <c r="A23" s="47" t="s">
        <v>236</v>
      </c>
      <c r="B23" s="48" t="s">
        <v>237</v>
      </c>
    </row>
    <row r="24" spans="1:2" ht="11.1" customHeight="1">
      <c r="A24" s="47" t="s">
        <v>238</v>
      </c>
      <c r="B24" s="48" t="s">
        <v>36</v>
      </c>
    </row>
    <row r="25" spans="1:2" ht="11.1" customHeight="1">
      <c r="A25" s="47" t="s">
        <v>239</v>
      </c>
      <c r="B25" s="48" t="s">
        <v>240</v>
      </c>
    </row>
    <row r="26" spans="1:2" ht="11.1" customHeight="1">
      <c r="A26" s="47" t="s">
        <v>241</v>
      </c>
      <c r="B26" s="48" t="s">
        <v>242</v>
      </c>
    </row>
    <row r="27" spans="1:2" ht="11.1" customHeight="1">
      <c r="A27" s="47" t="s">
        <v>243</v>
      </c>
      <c r="B27" s="48" t="s">
        <v>244</v>
      </c>
    </row>
    <row r="28" spans="1:2" ht="11.1" customHeight="1">
      <c r="A28" s="47" t="s">
        <v>245</v>
      </c>
      <c r="B28" s="48" t="s">
        <v>246</v>
      </c>
    </row>
    <row r="29" spans="1:2" ht="11.1" customHeight="1">
      <c r="A29" s="47" t="s">
        <v>247</v>
      </c>
      <c r="B29" s="48" t="s">
        <v>248</v>
      </c>
    </row>
    <row r="30" spans="1:2" ht="11.1" customHeight="1">
      <c r="A30" s="47" t="s">
        <v>249</v>
      </c>
      <c r="B30" s="48" t="s">
        <v>37</v>
      </c>
    </row>
    <row r="31" spans="1:2" ht="11.1" customHeight="1">
      <c r="A31" s="47" t="s">
        <v>250</v>
      </c>
      <c r="B31" s="48" t="s">
        <v>251</v>
      </c>
    </row>
    <row r="32" spans="1:2" ht="11.1" customHeight="1">
      <c r="A32" s="47" t="s">
        <v>252</v>
      </c>
      <c r="B32" s="48" t="s">
        <v>253</v>
      </c>
    </row>
    <row r="33" spans="1:2" ht="5.0999999999999996" customHeight="1">
      <c r="A33" s="47"/>
      <c r="B33" s="48"/>
    </row>
    <row r="34" spans="1:2" ht="11.1" customHeight="1">
      <c r="A34" s="45" t="s">
        <v>174</v>
      </c>
      <c r="B34" s="46" t="s">
        <v>200</v>
      </c>
    </row>
    <row r="35" spans="1:2" ht="11.1" customHeight="1">
      <c r="A35" s="47" t="s">
        <v>254</v>
      </c>
      <c r="B35" s="48" t="s">
        <v>38</v>
      </c>
    </row>
    <row r="36" spans="1:2" ht="11.1" customHeight="1">
      <c r="A36" s="47" t="s">
        <v>255</v>
      </c>
      <c r="B36" s="48" t="s">
        <v>256</v>
      </c>
    </row>
    <row r="37" spans="1:2" ht="11.1" customHeight="1">
      <c r="A37" s="47" t="s">
        <v>257</v>
      </c>
      <c r="B37" s="48" t="s">
        <v>258</v>
      </c>
    </row>
    <row r="38" spans="1:2" ht="11.1" customHeight="1">
      <c r="A38" s="47" t="s">
        <v>259</v>
      </c>
      <c r="B38" s="48" t="s">
        <v>260</v>
      </c>
    </row>
    <row r="39" spans="1:2" ht="11.1" customHeight="1">
      <c r="A39" s="47" t="s">
        <v>261</v>
      </c>
      <c r="B39" s="48" t="s">
        <v>262</v>
      </c>
    </row>
    <row r="40" spans="1:2" ht="11.1" customHeight="1">
      <c r="A40" s="47" t="s">
        <v>263</v>
      </c>
      <c r="B40" s="48" t="s">
        <v>264</v>
      </c>
    </row>
    <row r="41" spans="1:2" ht="11.1" customHeight="1">
      <c r="A41" s="47" t="s">
        <v>265</v>
      </c>
      <c r="B41" s="48" t="s">
        <v>39</v>
      </c>
    </row>
    <row r="42" spans="1:2" ht="11.1" customHeight="1">
      <c r="A42" s="47" t="s">
        <v>266</v>
      </c>
      <c r="B42" s="48" t="s">
        <v>267</v>
      </c>
    </row>
    <row r="43" spans="1:2" ht="11.1" customHeight="1">
      <c r="A43" s="47" t="s">
        <v>268</v>
      </c>
      <c r="B43" s="48" t="s">
        <v>40</v>
      </c>
    </row>
    <row r="44" spans="1:2" ht="11.1" customHeight="1">
      <c r="A44" s="47" t="s">
        <v>269</v>
      </c>
      <c r="B44" s="48" t="s">
        <v>270</v>
      </c>
    </row>
    <row r="45" spans="1:2" ht="11.1" customHeight="1">
      <c r="A45" s="47" t="s">
        <v>271</v>
      </c>
      <c r="B45" s="48" t="s">
        <v>272</v>
      </c>
    </row>
    <row r="46" spans="1:2" ht="9" customHeight="1">
      <c r="A46" s="47"/>
      <c r="B46" s="48"/>
    </row>
    <row r="47" spans="1:2" ht="11.1" customHeight="1">
      <c r="A47" s="45" t="s">
        <v>273</v>
      </c>
      <c r="B47" s="46" t="s">
        <v>201</v>
      </c>
    </row>
    <row r="48" spans="1:2" ht="5.0999999999999996" customHeight="1">
      <c r="A48" s="47"/>
      <c r="B48" s="48"/>
    </row>
    <row r="49" spans="1:2" ht="11.1" customHeight="1">
      <c r="A49" s="45" t="s">
        <v>177</v>
      </c>
      <c r="B49" s="46" t="s">
        <v>274</v>
      </c>
    </row>
    <row r="50" spans="1:2" ht="11.1" customHeight="1">
      <c r="A50" s="47" t="s">
        <v>275</v>
      </c>
      <c r="B50" s="48" t="s">
        <v>276</v>
      </c>
    </row>
    <row r="51" spans="1:2" ht="11.1" customHeight="1">
      <c r="A51" s="47">
        <v>3111</v>
      </c>
      <c r="B51" s="48" t="s">
        <v>940</v>
      </c>
    </row>
    <row r="52" spans="1:2" ht="11.1" customHeight="1">
      <c r="A52" s="47">
        <v>3112</v>
      </c>
      <c r="B52" s="48" t="s">
        <v>941</v>
      </c>
    </row>
    <row r="53" spans="1:2" ht="11.1" customHeight="1">
      <c r="A53" s="47">
        <v>3114</v>
      </c>
      <c r="B53" s="48" t="s">
        <v>942</v>
      </c>
    </row>
    <row r="54" spans="1:2" ht="11.1" customHeight="1">
      <c r="A54" s="47">
        <v>3115</v>
      </c>
      <c r="B54" s="48" t="s">
        <v>943</v>
      </c>
    </row>
    <row r="55" spans="1:2" ht="11.1" customHeight="1">
      <c r="A55" s="47">
        <v>3116</v>
      </c>
      <c r="B55" s="48" t="s">
        <v>944</v>
      </c>
    </row>
    <row r="56" spans="1:2" ht="11.1" customHeight="1">
      <c r="A56" s="47">
        <v>3119</v>
      </c>
      <c r="B56" s="48" t="s">
        <v>954</v>
      </c>
    </row>
    <row r="57" spans="1:2" ht="11.1" customHeight="1">
      <c r="A57" s="47">
        <v>312</v>
      </c>
      <c r="B57" s="48" t="s">
        <v>277</v>
      </c>
    </row>
    <row r="58" spans="1:2" ht="11.1" customHeight="1">
      <c r="A58" s="47">
        <v>3121</v>
      </c>
      <c r="B58" s="48" t="s">
        <v>278</v>
      </c>
    </row>
    <row r="59" spans="1:2" ht="11.1" customHeight="1">
      <c r="A59" s="47">
        <v>3122</v>
      </c>
      <c r="B59" s="48" t="s">
        <v>279</v>
      </c>
    </row>
    <row r="60" spans="1:2" ht="11.1" customHeight="1">
      <c r="A60" s="47">
        <v>3123</v>
      </c>
      <c r="B60" s="48" t="s">
        <v>280</v>
      </c>
    </row>
    <row r="61" spans="1:2" ht="11.1" customHeight="1">
      <c r="A61" s="47">
        <v>3124</v>
      </c>
      <c r="B61" s="48" t="s">
        <v>281</v>
      </c>
    </row>
    <row r="62" spans="1:2" ht="11.1" customHeight="1">
      <c r="A62" s="47">
        <v>3125</v>
      </c>
      <c r="B62" s="48" t="s">
        <v>282</v>
      </c>
    </row>
    <row r="63" spans="1:2" ht="11.1" customHeight="1">
      <c r="A63" s="47" t="s">
        <v>283</v>
      </c>
      <c r="B63" s="48" t="s">
        <v>284</v>
      </c>
    </row>
    <row r="64" spans="1:2" ht="11.1" customHeight="1">
      <c r="A64" s="47">
        <v>313</v>
      </c>
      <c r="B64" s="48" t="s">
        <v>285</v>
      </c>
    </row>
    <row r="65" spans="1:2" ht="11.1" customHeight="1">
      <c r="A65" s="47">
        <v>314</v>
      </c>
      <c r="B65" s="48" t="s">
        <v>953</v>
      </c>
    </row>
    <row r="66" spans="1:2" ht="11.1" customHeight="1">
      <c r="A66" s="47">
        <v>315</v>
      </c>
      <c r="B66" s="48" t="s">
        <v>42</v>
      </c>
    </row>
    <row r="67" spans="1:2" ht="11.1" customHeight="1">
      <c r="A67" s="47">
        <v>321</v>
      </c>
      <c r="B67" s="48" t="s">
        <v>286</v>
      </c>
    </row>
    <row r="68" spans="1:2" ht="11.1" customHeight="1">
      <c r="A68" s="47">
        <v>331</v>
      </c>
      <c r="B68" s="48" t="s">
        <v>287</v>
      </c>
    </row>
    <row r="69" spans="1:2" ht="11.1" customHeight="1">
      <c r="A69" s="47">
        <v>341</v>
      </c>
      <c r="B69" s="48" t="s">
        <v>288</v>
      </c>
    </row>
    <row r="70" spans="1:2" ht="11.1" customHeight="1">
      <c r="A70" s="47">
        <v>343</v>
      </c>
      <c r="B70" s="48" t="s">
        <v>289</v>
      </c>
    </row>
    <row r="71" spans="1:2" ht="11.1" customHeight="1">
      <c r="A71" s="47">
        <v>344</v>
      </c>
      <c r="B71" s="48" t="s">
        <v>290</v>
      </c>
    </row>
    <row r="72" spans="1:2" ht="11.1" customHeight="1">
      <c r="A72" s="47" t="s">
        <v>291</v>
      </c>
      <c r="B72" s="48" t="s">
        <v>292</v>
      </c>
    </row>
    <row r="73" spans="1:2" ht="11.1" customHeight="1">
      <c r="A73" s="47">
        <v>351</v>
      </c>
      <c r="B73" s="48" t="s">
        <v>293</v>
      </c>
    </row>
    <row r="74" spans="1:2" ht="5.0999999999999996" customHeight="1">
      <c r="A74" s="47"/>
      <c r="B74" s="48"/>
    </row>
    <row r="75" spans="1:2" ht="11.1" customHeight="1">
      <c r="A75" s="45">
        <v>36</v>
      </c>
      <c r="B75" s="46" t="s">
        <v>294</v>
      </c>
    </row>
    <row r="76" spans="1:2" ht="11.1" customHeight="1">
      <c r="A76" s="47">
        <v>361</v>
      </c>
      <c r="B76" s="48" t="s">
        <v>295</v>
      </c>
    </row>
    <row r="77" spans="1:2" ht="11.1" customHeight="1">
      <c r="A77" s="47">
        <v>362</v>
      </c>
      <c r="B77" s="48" t="s">
        <v>43</v>
      </c>
    </row>
    <row r="78" spans="1:2" ht="11.1" customHeight="1">
      <c r="A78" s="47">
        <v>363</v>
      </c>
      <c r="B78" s="48" t="s">
        <v>296</v>
      </c>
    </row>
    <row r="79" spans="1:2" ht="11.1" customHeight="1">
      <c r="A79" s="47">
        <v>365</v>
      </c>
      <c r="B79" s="48" t="s">
        <v>45</v>
      </c>
    </row>
    <row r="80" spans="1:2" ht="11.1" customHeight="1">
      <c r="A80" s="47">
        <v>366</v>
      </c>
      <c r="B80" s="48" t="s">
        <v>44</v>
      </c>
    </row>
    <row r="81" spans="1:2" ht="11.1" customHeight="1">
      <c r="A81" s="47">
        <v>367</v>
      </c>
      <c r="B81" s="48" t="s">
        <v>907</v>
      </c>
    </row>
    <row r="82" spans="1:2" ht="9" customHeight="1">
      <c r="A82" s="47"/>
      <c r="B82" s="48"/>
    </row>
    <row r="83" spans="1:2" ht="11.1" customHeight="1">
      <c r="A83" s="45" t="s">
        <v>297</v>
      </c>
      <c r="B83" s="46" t="s">
        <v>202</v>
      </c>
    </row>
    <row r="84" spans="1:2" ht="5.0999999999999996" customHeight="1">
      <c r="A84" s="47"/>
      <c r="B84" s="48"/>
    </row>
    <row r="85" spans="1:2" ht="11.1" customHeight="1">
      <c r="A85" s="45" t="s">
        <v>298</v>
      </c>
      <c r="B85" s="46" t="s">
        <v>299</v>
      </c>
    </row>
    <row r="86" spans="1:2" ht="11.1" customHeight="1">
      <c r="A86" s="47" t="s">
        <v>300</v>
      </c>
      <c r="B86" s="48" t="s">
        <v>301</v>
      </c>
    </row>
    <row r="87" spans="1:2" ht="11.1" customHeight="1">
      <c r="A87" s="47" t="s">
        <v>302</v>
      </c>
      <c r="B87" s="48" t="s">
        <v>303</v>
      </c>
    </row>
    <row r="88" spans="1:2" ht="11.1" customHeight="1">
      <c r="A88" s="47" t="s">
        <v>304</v>
      </c>
      <c r="B88" s="48" t="s">
        <v>305</v>
      </c>
    </row>
    <row r="89" spans="1:2" ht="11.1" customHeight="1">
      <c r="A89" s="47" t="s">
        <v>306</v>
      </c>
      <c r="B89" s="48" t="s">
        <v>307</v>
      </c>
    </row>
    <row r="90" spans="1:2" ht="5.0999999999999996" customHeight="1">
      <c r="A90" s="47"/>
      <c r="B90" s="48"/>
    </row>
    <row r="91" spans="1:2" ht="11.1" customHeight="1">
      <c r="A91" s="45" t="s">
        <v>308</v>
      </c>
      <c r="B91" s="46" t="s">
        <v>309</v>
      </c>
    </row>
    <row r="92" spans="1:2" ht="11.1" customHeight="1">
      <c r="A92" s="47" t="s">
        <v>310</v>
      </c>
      <c r="B92" s="48" t="s">
        <v>46</v>
      </c>
    </row>
    <row r="93" spans="1:2" ht="11.1" customHeight="1">
      <c r="A93" s="47" t="s">
        <v>311</v>
      </c>
      <c r="B93" s="48" t="s">
        <v>312</v>
      </c>
    </row>
    <row r="94" spans="1:2" ht="9" customHeight="1">
      <c r="A94" s="47"/>
      <c r="B94" s="48"/>
    </row>
    <row r="95" spans="1:2" ht="11.1" customHeight="1">
      <c r="A95" s="45" t="s">
        <v>313</v>
      </c>
      <c r="B95" s="46" t="s">
        <v>314</v>
      </c>
    </row>
    <row r="96" spans="1:2" ht="5.0999999999999996" customHeight="1">
      <c r="A96" s="47"/>
      <c r="B96" s="48"/>
    </row>
    <row r="97" spans="1:2" ht="11.1" customHeight="1">
      <c r="A97" s="45" t="s">
        <v>315</v>
      </c>
      <c r="B97" s="46" t="s">
        <v>316</v>
      </c>
    </row>
    <row r="98" spans="1:2" ht="11.1" customHeight="1">
      <c r="A98" s="47">
        <v>511</v>
      </c>
      <c r="B98" s="48" t="s">
        <v>317</v>
      </c>
    </row>
    <row r="99" spans="1:2" ht="5.0999999999999996" customHeight="1">
      <c r="A99" s="47"/>
      <c r="B99" s="48"/>
    </row>
    <row r="100" spans="1:2" ht="11.1" customHeight="1">
      <c r="A100" s="45" t="s">
        <v>318</v>
      </c>
      <c r="B100" s="46" t="s">
        <v>319</v>
      </c>
    </row>
    <row r="101" spans="1:2" ht="11.1" customHeight="1">
      <c r="A101" s="47">
        <v>521</v>
      </c>
      <c r="B101" s="48" t="s">
        <v>320</v>
      </c>
    </row>
    <row r="102" spans="1:2" ht="11.1" customHeight="1">
      <c r="A102" s="47">
        <v>522</v>
      </c>
      <c r="B102" s="48" t="s">
        <v>321</v>
      </c>
    </row>
    <row r="103" spans="1:2" ht="11.1" customHeight="1">
      <c r="A103" s="47">
        <v>523</v>
      </c>
      <c r="B103" s="48" t="s">
        <v>322</v>
      </c>
    </row>
    <row r="104" spans="1:2" ht="5.0999999999999996" customHeight="1">
      <c r="A104" s="47"/>
      <c r="B104" s="48"/>
    </row>
    <row r="105" spans="1:2" ht="11.1" customHeight="1">
      <c r="A105" s="45">
        <v>53</v>
      </c>
      <c r="B105" s="46" t="s">
        <v>323</v>
      </c>
    </row>
    <row r="106" spans="1:2" ht="11.1" customHeight="1">
      <c r="A106" s="47">
        <v>531</v>
      </c>
      <c r="B106" s="48" t="s">
        <v>54</v>
      </c>
    </row>
    <row r="107" spans="1:2" ht="11.1" customHeight="1">
      <c r="A107" s="47">
        <v>532</v>
      </c>
      <c r="B107" s="48" t="s">
        <v>55</v>
      </c>
    </row>
    <row r="108" spans="1:2" ht="11.1" customHeight="1">
      <c r="A108" s="47">
        <v>533</v>
      </c>
      <c r="B108" s="48" t="s">
        <v>56</v>
      </c>
    </row>
    <row r="109" spans="1:2" ht="11.1" customHeight="1">
      <c r="A109" s="47">
        <v>534</v>
      </c>
      <c r="B109" s="48" t="s">
        <v>57</v>
      </c>
    </row>
    <row r="110" spans="1:2" ht="11.1" customHeight="1">
      <c r="A110" s="47">
        <v>535</v>
      </c>
      <c r="B110" s="48" t="s">
        <v>324</v>
      </c>
    </row>
    <row r="111" spans="1:2" ht="11.1" customHeight="1">
      <c r="A111" s="47">
        <v>537</v>
      </c>
      <c r="B111" s="48" t="s">
        <v>325</v>
      </c>
    </row>
    <row r="112" spans="1:2" ht="11.1" customHeight="1">
      <c r="A112" s="47">
        <v>538</v>
      </c>
      <c r="B112" s="48" t="s">
        <v>53</v>
      </c>
    </row>
    <row r="113" spans="1:2" ht="5.0999999999999996" customHeight="1">
      <c r="A113" s="47"/>
      <c r="B113" s="48"/>
    </row>
    <row r="114" spans="1:2" ht="11.1" customHeight="1">
      <c r="A114" s="45">
        <v>54</v>
      </c>
      <c r="B114" s="46" t="s">
        <v>326</v>
      </c>
    </row>
    <row r="115" spans="1:2" ht="11.1" customHeight="1">
      <c r="A115" s="47">
        <v>541</v>
      </c>
      <c r="B115" s="48" t="s">
        <v>47</v>
      </c>
    </row>
    <row r="116" spans="1:2" ht="11.1" customHeight="1">
      <c r="A116" s="47">
        <v>542</v>
      </c>
      <c r="B116" s="48" t="s">
        <v>48</v>
      </c>
    </row>
    <row r="117" spans="1:2" ht="11.1" customHeight="1">
      <c r="A117" s="47">
        <v>543</v>
      </c>
      <c r="B117" s="48" t="s">
        <v>50</v>
      </c>
    </row>
    <row r="118" spans="1:2" ht="11.1" customHeight="1">
      <c r="A118" s="47">
        <v>544</v>
      </c>
      <c r="B118" s="48" t="s">
        <v>49</v>
      </c>
    </row>
    <row r="119" spans="1:2" ht="11.1" customHeight="1">
      <c r="A119" s="47">
        <v>545</v>
      </c>
      <c r="B119" s="48" t="s">
        <v>51</v>
      </c>
    </row>
    <row r="120" spans="1:2" ht="11.1" customHeight="1">
      <c r="A120" s="47">
        <v>546</v>
      </c>
      <c r="B120" s="48" t="s">
        <v>52</v>
      </c>
    </row>
    <row r="121" spans="1:2" ht="11.1" customHeight="1">
      <c r="A121" s="47">
        <v>547</v>
      </c>
      <c r="B121" s="48" t="s">
        <v>938</v>
      </c>
    </row>
    <row r="122" spans="1:2" ht="11.1" customHeight="1">
      <c r="A122" s="47" t="s">
        <v>327</v>
      </c>
      <c r="B122" s="48" t="s">
        <v>328</v>
      </c>
    </row>
    <row r="123" spans="1:2" ht="5.0999999999999996" customHeight="1">
      <c r="A123" s="47"/>
      <c r="B123" s="48"/>
    </row>
    <row r="124" spans="1:2" ht="11.1" customHeight="1">
      <c r="A124" s="45" t="s">
        <v>329</v>
      </c>
      <c r="B124" s="46" t="s">
        <v>330</v>
      </c>
    </row>
    <row r="125" spans="1:2" ht="11.1" customHeight="1">
      <c r="A125" s="47" t="s">
        <v>331</v>
      </c>
      <c r="B125" s="48" t="s">
        <v>332</v>
      </c>
    </row>
    <row r="126" spans="1:2" ht="11.1" customHeight="1">
      <c r="A126" s="47" t="s">
        <v>333</v>
      </c>
      <c r="B126" s="48" t="s">
        <v>334</v>
      </c>
    </row>
    <row r="127" spans="1:2" ht="11.1" customHeight="1">
      <c r="A127" s="47" t="s">
        <v>335</v>
      </c>
      <c r="B127" s="48" t="s">
        <v>336</v>
      </c>
    </row>
    <row r="128" spans="1:2" ht="11.1" customHeight="1">
      <c r="A128" s="47" t="s">
        <v>337</v>
      </c>
      <c r="B128" s="48" t="s">
        <v>41</v>
      </c>
    </row>
    <row r="129" spans="1:2" ht="11.1" customHeight="1">
      <c r="A129" s="47" t="s">
        <v>338</v>
      </c>
      <c r="B129" s="48" t="s">
        <v>339</v>
      </c>
    </row>
    <row r="130" spans="1:2" ht="5.0999999999999996" customHeight="1">
      <c r="A130" s="47"/>
      <c r="B130" s="48"/>
    </row>
    <row r="131" spans="1:2" ht="11.1" customHeight="1">
      <c r="A131" s="45" t="s">
        <v>340</v>
      </c>
      <c r="B131" s="46" t="s">
        <v>32</v>
      </c>
    </row>
    <row r="132" spans="1:2" ht="11.1" customHeight="1">
      <c r="A132" s="47" t="s">
        <v>341</v>
      </c>
      <c r="B132" s="48" t="s">
        <v>342</v>
      </c>
    </row>
    <row r="133" spans="1:2" ht="5.0999999999999996" customHeight="1">
      <c r="A133" s="47"/>
      <c r="B133" s="48"/>
    </row>
    <row r="134" spans="1:2" ht="11.1" customHeight="1">
      <c r="A134" s="45" t="s">
        <v>343</v>
      </c>
      <c r="B134" s="46" t="s">
        <v>344</v>
      </c>
    </row>
    <row r="135" spans="1:2" ht="11.1" customHeight="1">
      <c r="A135" s="47" t="s">
        <v>345</v>
      </c>
      <c r="B135" s="48" t="s">
        <v>346</v>
      </c>
    </row>
    <row r="136" spans="1:2" ht="11.1" customHeight="1">
      <c r="A136" s="47" t="s">
        <v>347</v>
      </c>
      <c r="B136" s="48" t="s">
        <v>348</v>
      </c>
    </row>
    <row r="137" spans="1:2" ht="11.1" customHeight="1">
      <c r="A137" s="47" t="s">
        <v>349</v>
      </c>
      <c r="B137" s="48" t="s">
        <v>350</v>
      </c>
    </row>
    <row r="138" spans="1:2" ht="9" customHeight="1">
      <c r="A138" s="47"/>
      <c r="B138" s="48"/>
    </row>
    <row r="139" spans="1:2" ht="11.1" customHeight="1">
      <c r="A139" s="45">
        <v>6</v>
      </c>
      <c r="B139" s="46" t="s">
        <v>205</v>
      </c>
    </row>
    <row r="140" spans="1:2" ht="5.0999999999999996" customHeight="1">
      <c r="A140" s="47"/>
      <c r="B140" s="48"/>
    </row>
    <row r="141" spans="1:2" ht="11.1" customHeight="1">
      <c r="A141" s="45">
        <v>61</v>
      </c>
      <c r="B141" s="46" t="s">
        <v>4</v>
      </c>
    </row>
    <row r="142" spans="1:2" ht="11.1" customHeight="1">
      <c r="A142" s="47">
        <v>611</v>
      </c>
      <c r="B142" s="48" t="s">
        <v>351</v>
      </c>
    </row>
    <row r="143" spans="1:2" ht="11.1" customHeight="1">
      <c r="A143" s="47">
        <v>612</v>
      </c>
      <c r="B143" s="48" t="s">
        <v>58</v>
      </c>
    </row>
    <row r="144" spans="1:2" ht="11.1" customHeight="1">
      <c r="A144" s="47">
        <v>613</v>
      </c>
      <c r="B144" s="48" t="s">
        <v>59</v>
      </c>
    </row>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sheetData>
  <mergeCells count="3">
    <mergeCell ref="A2:A3"/>
    <mergeCell ref="B2: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03"/>
  <sheetViews>
    <sheetView zoomScale="140" zoomScaleNormal="140" workbookViewId="0">
      <selection sqref="A1:B1"/>
    </sheetView>
  </sheetViews>
  <sheetFormatPr baseColWidth="10" defaultColWidth="11.42578125" defaultRowHeight="11.25"/>
  <cols>
    <col min="1" max="1" width="10.42578125" style="41" bestFit="1" customWidth="1"/>
    <col min="2" max="2" width="81.5703125" style="41" customWidth="1"/>
    <col min="3" max="16384" width="11.42578125" style="41"/>
  </cols>
  <sheetData>
    <row r="1" spans="1:2" s="16" customFormat="1" ht="39.950000000000003" customHeight="1">
      <c r="A1" s="194" t="s">
        <v>352</v>
      </c>
      <c r="B1" s="194"/>
    </row>
    <row r="2" spans="1:2" s="51" customFormat="1" ht="11.45" customHeight="1">
      <c r="A2" s="190" t="s">
        <v>215</v>
      </c>
      <c r="B2" s="192" t="s">
        <v>31</v>
      </c>
    </row>
    <row r="3" spans="1:2" ht="11.45" customHeight="1">
      <c r="A3" s="191"/>
      <c r="B3" s="193"/>
    </row>
    <row r="4" spans="1:2" ht="11.45" customHeight="1">
      <c r="A4" s="52"/>
      <c r="B4" s="53"/>
    </row>
    <row r="5" spans="1:2" s="42" customFormat="1" ht="11.45" customHeight="1">
      <c r="A5" s="54" t="s">
        <v>353</v>
      </c>
      <c r="B5" s="55" t="s">
        <v>354</v>
      </c>
    </row>
    <row r="6" spans="1:2" s="42" customFormat="1" ht="11.45" customHeight="1">
      <c r="A6" s="54"/>
      <c r="B6" s="55"/>
    </row>
    <row r="7" spans="1:2" s="42" customFormat="1" ht="11.45" customHeight="1">
      <c r="A7" s="54" t="s">
        <v>355</v>
      </c>
      <c r="B7" s="55" t="s">
        <v>356</v>
      </c>
    </row>
    <row r="8" spans="1:2" ht="11.45" customHeight="1">
      <c r="A8" s="56" t="s">
        <v>357</v>
      </c>
      <c r="B8" s="57" t="s">
        <v>60</v>
      </c>
    </row>
    <row r="9" spans="1:2" ht="11.45" customHeight="1">
      <c r="A9" s="56" t="s">
        <v>358</v>
      </c>
      <c r="B9" s="57" t="s">
        <v>359</v>
      </c>
    </row>
    <row r="10" spans="1:2" ht="11.45" customHeight="1">
      <c r="A10" s="56" t="s">
        <v>360</v>
      </c>
      <c r="B10" s="57" t="s">
        <v>361</v>
      </c>
    </row>
    <row r="11" spans="1:2" ht="11.45" customHeight="1">
      <c r="A11" s="56" t="s">
        <v>362</v>
      </c>
      <c r="B11" s="57" t="s">
        <v>363</v>
      </c>
    </row>
    <row r="12" spans="1:2" ht="11.45" customHeight="1">
      <c r="A12" s="56" t="s">
        <v>364</v>
      </c>
      <c r="B12" s="57" t="s">
        <v>365</v>
      </c>
    </row>
    <row r="13" spans="1:2" ht="11.45" customHeight="1">
      <c r="A13" s="56" t="s">
        <v>366</v>
      </c>
      <c r="B13" s="57" t="s">
        <v>367</v>
      </c>
    </row>
    <row r="14" spans="1:2" ht="11.45" customHeight="1">
      <c r="A14" s="56" t="s">
        <v>368</v>
      </c>
      <c r="B14" s="57" t="s">
        <v>369</v>
      </c>
    </row>
    <row r="15" spans="1:2" ht="11.45" customHeight="1">
      <c r="A15" s="56" t="s">
        <v>370</v>
      </c>
      <c r="B15" s="57" t="s">
        <v>371</v>
      </c>
    </row>
    <row r="16" spans="1:2" ht="11.45" customHeight="1">
      <c r="A16" s="56" t="s">
        <v>372</v>
      </c>
      <c r="B16" s="57" t="s">
        <v>373</v>
      </c>
    </row>
    <row r="17" spans="1:2" ht="11.45" customHeight="1">
      <c r="A17" s="56" t="s">
        <v>374</v>
      </c>
      <c r="B17" s="57" t="s">
        <v>375</v>
      </c>
    </row>
    <row r="18" spans="1:2" ht="11.45" customHeight="1">
      <c r="A18" s="56" t="s">
        <v>376</v>
      </c>
      <c r="B18" s="57" t="s">
        <v>377</v>
      </c>
    </row>
    <row r="19" spans="1:2" ht="11.45" customHeight="1">
      <c r="A19" s="56" t="s">
        <v>378</v>
      </c>
      <c r="B19" s="57" t="s">
        <v>379</v>
      </c>
    </row>
    <row r="20" spans="1:2" ht="11.45" customHeight="1">
      <c r="A20" s="56" t="s">
        <v>380</v>
      </c>
      <c r="B20" s="57" t="s">
        <v>381</v>
      </c>
    </row>
    <row r="21" spans="1:2" ht="11.45" customHeight="1">
      <c r="A21" s="56" t="s">
        <v>382</v>
      </c>
      <c r="B21" s="57" t="s">
        <v>383</v>
      </c>
    </row>
    <row r="22" spans="1:2" ht="11.45" customHeight="1">
      <c r="A22" s="56" t="s">
        <v>384</v>
      </c>
      <c r="B22" s="57" t="s">
        <v>385</v>
      </c>
    </row>
    <row r="23" spans="1:2" ht="11.45" customHeight="1">
      <c r="A23" s="56" t="s">
        <v>386</v>
      </c>
      <c r="B23" s="57" t="s">
        <v>387</v>
      </c>
    </row>
    <row r="24" spans="1:2" ht="11.45" customHeight="1">
      <c r="A24" s="56" t="s">
        <v>388</v>
      </c>
      <c r="B24" s="57" t="s">
        <v>389</v>
      </c>
    </row>
    <row r="25" spans="1:2" ht="11.45" customHeight="1">
      <c r="A25" s="56" t="s">
        <v>390</v>
      </c>
      <c r="B25" s="57" t="s">
        <v>391</v>
      </c>
    </row>
    <row r="26" spans="1:2" ht="11.45" customHeight="1">
      <c r="A26" s="56" t="s">
        <v>392</v>
      </c>
      <c r="B26" s="57" t="s">
        <v>393</v>
      </c>
    </row>
    <row r="27" spans="1:2" ht="11.45" customHeight="1">
      <c r="A27" s="56" t="s">
        <v>394</v>
      </c>
      <c r="B27" s="57" t="s">
        <v>395</v>
      </c>
    </row>
    <row r="28" spans="1:2" ht="11.45" customHeight="1">
      <c r="A28" s="56" t="s">
        <v>396</v>
      </c>
      <c r="B28" s="57" t="s">
        <v>397</v>
      </c>
    </row>
    <row r="29" spans="1:2" ht="11.45" customHeight="1">
      <c r="A29" s="58" t="s">
        <v>398</v>
      </c>
      <c r="B29" s="59" t="s">
        <v>399</v>
      </c>
    </row>
    <row r="30" spans="1:2" ht="11.45" customHeight="1">
      <c r="A30" s="58"/>
      <c r="B30" s="59"/>
    </row>
    <row r="31" spans="1:2" s="42" customFormat="1" ht="11.45" customHeight="1">
      <c r="A31" s="54" t="s">
        <v>400</v>
      </c>
      <c r="B31" s="55" t="s">
        <v>401</v>
      </c>
    </row>
    <row r="32" spans="1:2" ht="11.45" customHeight="1">
      <c r="A32" s="56" t="s">
        <v>402</v>
      </c>
      <c r="B32" s="57" t="s">
        <v>61</v>
      </c>
    </row>
    <row r="33" spans="1:2" ht="11.45" customHeight="1">
      <c r="A33" s="56" t="s">
        <v>403</v>
      </c>
      <c r="B33" s="57" t="s">
        <v>62</v>
      </c>
    </row>
    <row r="34" spans="1:2" ht="11.45" customHeight="1">
      <c r="A34" s="56" t="s">
        <v>404</v>
      </c>
      <c r="B34" s="57" t="s">
        <v>405</v>
      </c>
    </row>
    <row r="35" spans="1:2" ht="11.45" customHeight="1">
      <c r="A35" s="56" t="s">
        <v>406</v>
      </c>
      <c r="B35" s="57" t="s">
        <v>407</v>
      </c>
    </row>
    <row r="36" spans="1:2" ht="11.45" customHeight="1">
      <c r="A36" s="56" t="s">
        <v>408</v>
      </c>
      <c r="B36" s="57" t="s">
        <v>63</v>
      </c>
    </row>
    <row r="37" spans="1:2" ht="11.45" customHeight="1">
      <c r="A37" s="56" t="s">
        <v>409</v>
      </c>
      <c r="B37" s="57" t="s">
        <v>410</v>
      </c>
    </row>
    <row r="38" spans="1:2" ht="11.45" customHeight="1">
      <c r="A38" s="56" t="s">
        <v>411</v>
      </c>
      <c r="B38" s="57" t="s">
        <v>412</v>
      </c>
    </row>
    <row r="39" spans="1:2" ht="11.45" customHeight="1">
      <c r="A39" s="56" t="s">
        <v>413</v>
      </c>
      <c r="B39" s="57" t="s">
        <v>414</v>
      </c>
    </row>
    <row r="40" spans="1:2" ht="11.45" customHeight="1">
      <c r="A40" s="56" t="s">
        <v>415</v>
      </c>
      <c r="B40" s="57" t="s">
        <v>69</v>
      </c>
    </row>
    <row r="41" spans="1:2" ht="11.45" customHeight="1">
      <c r="A41" s="56" t="s">
        <v>416</v>
      </c>
      <c r="B41" s="57" t="s">
        <v>410</v>
      </c>
    </row>
    <row r="42" spans="1:2" ht="11.45" customHeight="1">
      <c r="A42" s="56" t="s">
        <v>417</v>
      </c>
      <c r="B42" s="57" t="s">
        <v>412</v>
      </c>
    </row>
    <row r="43" spans="1:2" ht="11.45" customHeight="1">
      <c r="A43" s="56" t="s">
        <v>418</v>
      </c>
      <c r="B43" s="57" t="s">
        <v>414</v>
      </c>
    </row>
    <row r="44" spans="1:2" ht="11.45" customHeight="1">
      <c r="A44" s="56" t="s">
        <v>419</v>
      </c>
      <c r="B44" s="57" t="s">
        <v>420</v>
      </c>
    </row>
    <row r="45" spans="1:2" ht="11.45" customHeight="1">
      <c r="A45" s="56" t="s">
        <v>421</v>
      </c>
      <c r="B45" s="57" t="s">
        <v>422</v>
      </c>
    </row>
    <row r="46" spans="1:2" ht="11.45" customHeight="1">
      <c r="A46" s="56" t="s">
        <v>423</v>
      </c>
      <c r="B46" s="57" t="s">
        <v>424</v>
      </c>
    </row>
    <row r="47" spans="1:2" ht="11.45" customHeight="1">
      <c r="A47" s="56" t="s">
        <v>425</v>
      </c>
      <c r="B47" s="57" t="s">
        <v>426</v>
      </c>
    </row>
    <row r="48" spans="1:2" ht="11.45" customHeight="1">
      <c r="A48" s="56" t="s">
        <v>427</v>
      </c>
      <c r="B48" s="57" t="s">
        <v>428</v>
      </c>
    </row>
    <row r="49" spans="1:2" ht="11.45" customHeight="1">
      <c r="A49" s="56" t="s">
        <v>429</v>
      </c>
      <c r="B49" s="57" t="s">
        <v>430</v>
      </c>
    </row>
    <row r="50" spans="1:2" ht="11.45" customHeight="1">
      <c r="A50" s="56" t="s">
        <v>431</v>
      </c>
      <c r="B50" s="57" t="s">
        <v>432</v>
      </c>
    </row>
    <row r="51" spans="1:2" ht="11.45" customHeight="1">
      <c r="A51" s="56" t="s">
        <v>433</v>
      </c>
      <c r="B51" s="57" t="s">
        <v>434</v>
      </c>
    </row>
    <row r="52" spans="1:2" ht="11.45" customHeight="1">
      <c r="A52" s="56" t="s">
        <v>435</v>
      </c>
      <c r="B52" s="57" t="s">
        <v>436</v>
      </c>
    </row>
    <row r="53" spans="1:2" ht="11.45" customHeight="1">
      <c r="A53" s="56"/>
      <c r="B53" s="57"/>
    </row>
    <row r="54" spans="1:2" s="42" customFormat="1" ht="11.45" customHeight="1">
      <c r="A54" s="54" t="s">
        <v>437</v>
      </c>
      <c r="B54" s="55" t="s">
        <v>438</v>
      </c>
    </row>
    <row r="55" spans="1:2" ht="23.45" customHeight="1">
      <c r="A55" s="56" t="s">
        <v>439</v>
      </c>
      <c r="B55" s="59" t="s">
        <v>957</v>
      </c>
    </row>
    <row r="56" spans="1:2" ht="11.45" customHeight="1">
      <c r="A56" s="56" t="s">
        <v>440</v>
      </c>
      <c r="B56" s="57" t="s">
        <v>441</v>
      </c>
    </row>
    <row r="57" spans="1:2" ht="11.45" customHeight="1">
      <c r="A57" s="56" t="s">
        <v>442</v>
      </c>
      <c r="B57" s="59" t="s">
        <v>443</v>
      </c>
    </row>
    <row r="58" spans="1:2" ht="11.45" customHeight="1">
      <c r="A58" s="56" t="s">
        <v>444</v>
      </c>
      <c r="B58" s="57" t="s">
        <v>445</v>
      </c>
    </row>
    <row r="59" spans="1:2" ht="11.45" customHeight="1">
      <c r="A59" s="56" t="s">
        <v>446</v>
      </c>
      <c r="B59" s="57" t="s">
        <v>447</v>
      </c>
    </row>
    <row r="60" spans="1:2" ht="11.45" customHeight="1">
      <c r="A60" s="56" t="s">
        <v>448</v>
      </c>
      <c r="B60" s="57" t="s">
        <v>449</v>
      </c>
    </row>
    <row r="61" spans="1:2" ht="11.45" customHeight="1">
      <c r="A61" s="56" t="s">
        <v>450</v>
      </c>
      <c r="B61" s="57" t="s">
        <v>72</v>
      </c>
    </row>
    <row r="62" spans="1:2" ht="11.45" customHeight="1">
      <c r="A62" s="56" t="s">
        <v>451</v>
      </c>
      <c r="B62" s="57" t="s">
        <v>452</v>
      </c>
    </row>
    <row r="63" spans="1:2" ht="11.45" customHeight="1">
      <c r="A63" s="56" t="s">
        <v>453</v>
      </c>
      <c r="B63" s="57" t="s">
        <v>443</v>
      </c>
    </row>
    <row r="64" spans="1:2" ht="11.45" customHeight="1">
      <c r="A64" s="56" t="s">
        <v>454</v>
      </c>
      <c r="B64" s="57" t="s">
        <v>445</v>
      </c>
    </row>
    <row r="65" spans="1:2" ht="11.45" customHeight="1">
      <c r="A65" s="56" t="s">
        <v>455</v>
      </c>
      <c r="B65" s="57" t="s">
        <v>447</v>
      </c>
    </row>
    <row r="66" spans="1:2" ht="11.45" customHeight="1">
      <c r="A66" s="56" t="s">
        <v>456</v>
      </c>
      <c r="B66" s="57" t="s">
        <v>449</v>
      </c>
    </row>
    <row r="67" spans="1:2" ht="11.45" customHeight="1">
      <c r="A67" s="56" t="s">
        <v>457</v>
      </c>
      <c r="B67" s="57" t="s">
        <v>71</v>
      </c>
    </row>
    <row r="68" spans="1:2" ht="11.45" customHeight="1">
      <c r="A68" s="56" t="s">
        <v>458</v>
      </c>
      <c r="B68" s="57" t="s">
        <v>410</v>
      </c>
    </row>
    <row r="69" spans="1:2" ht="11.45" customHeight="1">
      <c r="A69" s="56" t="s">
        <v>459</v>
      </c>
      <c r="B69" s="57" t="s">
        <v>412</v>
      </c>
    </row>
    <row r="70" spans="1:2" ht="11.45" customHeight="1">
      <c r="A70" s="56" t="s">
        <v>460</v>
      </c>
      <c r="B70" s="57" t="s">
        <v>414</v>
      </c>
    </row>
    <row r="71" spans="1:2" ht="11.45" customHeight="1">
      <c r="A71" s="56" t="s">
        <v>461</v>
      </c>
      <c r="B71" s="57" t="s">
        <v>420</v>
      </c>
    </row>
    <row r="72" spans="1:2" ht="11.45" customHeight="1">
      <c r="A72" s="56" t="s">
        <v>462</v>
      </c>
      <c r="B72" s="57" t="s">
        <v>422</v>
      </c>
    </row>
    <row r="73" spans="1:2" ht="11.45" customHeight="1">
      <c r="A73" s="56" t="s">
        <v>463</v>
      </c>
      <c r="B73" s="57" t="s">
        <v>424</v>
      </c>
    </row>
    <row r="74" spans="1:2" ht="11.45" customHeight="1">
      <c r="A74" s="56" t="s">
        <v>464</v>
      </c>
      <c r="B74" s="57" t="s">
        <v>426</v>
      </c>
    </row>
    <row r="75" spans="1:2" ht="11.45" customHeight="1">
      <c r="A75" s="56" t="s">
        <v>465</v>
      </c>
      <c r="B75" s="57" t="s">
        <v>428</v>
      </c>
    </row>
    <row r="76" spans="1:2" ht="11.45" customHeight="1">
      <c r="A76" s="56" t="s">
        <v>466</v>
      </c>
      <c r="B76" s="57" t="s">
        <v>430</v>
      </c>
    </row>
    <row r="77" spans="1:2" ht="11.45" customHeight="1">
      <c r="A77" s="56" t="s">
        <v>467</v>
      </c>
      <c r="B77" s="57" t="s">
        <v>468</v>
      </c>
    </row>
    <row r="78" spans="1:2" ht="11.45" customHeight="1">
      <c r="A78" s="56"/>
      <c r="B78" s="57"/>
    </row>
    <row r="79" spans="1:2" s="42" customFormat="1" ht="11.45" customHeight="1">
      <c r="A79" s="54" t="s">
        <v>469</v>
      </c>
      <c r="B79" s="55" t="s">
        <v>159</v>
      </c>
    </row>
    <row r="80" spans="1:2" ht="11.45" customHeight="1">
      <c r="A80" s="56" t="s">
        <v>470</v>
      </c>
      <c r="B80" s="57" t="s">
        <v>65</v>
      </c>
    </row>
    <row r="81" spans="1:2" ht="11.45" customHeight="1">
      <c r="A81" s="56" t="s">
        <v>471</v>
      </c>
      <c r="B81" s="57" t="s">
        <v>66</v>
      </c>
    </row>
    <row r="82" spans="1:2" ht="11.45" customHeight="1">
      <c r="A82" s="56" t="s">
        <v>472</v>
      </c>
      <c r="B82" s="57" t="s">
        <v>67</v>
      </c>
    </row>
    <row r="83" spans="1:2" ht="11.45" customHeight="1">
      <c r="A83" s="56"/>
      <c r="B83" s="57"/>
    </row>
    <row r="84" spans="1:2" s="42" customFormat="1" ht="11.45" customHeight="1">
      <c r="A84" s="54" t="s">
        <v>473</v>
      </c>
      <c r="B84" s="55" t="s">
        <v>908</v>
      </c>
    </row>
    <row r="85" spans="1:2" ht="11.45" customHeight="1">
      <c r="A85" s="56" t="s">
        <v>474</v>
      </c>
      <c r="B85" s="57" t="s">
        <v>68</v>
      </c>
    </row>
    <row r="86" spans="1:2" ht="11.45" customHeight="1">
      <c r="A86" s="56" t="s">
        <v>475</v>
      </c>
      <c r="B86" s="57" t="s">
        <v>476</v>
      </c>
    </row>
    <row r="87" spans="1:2" ht="11.45" customHeight="1">
      <c r="A87" s="56" t="s">
        <v>477</v>
      </c>
      <c r="B87" s="57" t="s">
        <v>478</v>
      </c>
    </row>
    <row r="88" spans="1:2" ht="11.45" customHeight="1">
      <c r="A88" s="56" t="s">
        <v>479</v>
      </c>
      <c r="B88" s="57" t="s">
        <v>480</v>
      </c>
    </row>
    <row r="89" spans="1:2" ht="11.45" customHeight="1">
      <c r="A89" s="56" t="s">
        <v>481</v>
      </c>
      <c r="B89" s="57" t="s">
        <v>410</v>
      </c>
    </row>
    <row r="90" spans="1:2" ht="11.45" customHeight="1">
      <c r="A90" s="56" t="s">
        <v>482</v>
      </c>
      <c r="B90" s="57" t="s">
        <v>412</v>
      </c>
    </row>
    <row r="91" spans="1:2" ht="11.45" customHeight="1">
      <c r="A91" s="56" t="s">
        <v>483</v>
      </c>
      <c r="B91" s="57" t="s">
        <v>414</v>
      </c>
    </row>
    <row r="92" spans="1:2" ht="11.45" customHeight="1">
      <c r="A92" s="56" t="s">
        <v>484</v>
      </c>
      <c r="B92" s="57" t="s">
        <v>420</v>
      </c>
    </row>
    <row r="93" spans="1:2" ht="11.45" customHeight="1">
      <c r="A93" s="56" t="s">
        <v>485</v>
      </c>
      <c r="B93" s="57" t="s">
        <v>422</v>
      </c>
    </row>
    <row r="94" spans="1:2" ht="11.45" customHeight="1">
      <c r="A94" s="56" t="s">
        <v>486</v>
      </c>
      <c r="B94" s="57" t="s">
        <v>424</v>
      </c>
    </row>
    <row r="95" spans="1:2" ht="11.45" customHeight="1">
      <c r="A95" s="56" t="s">
        <v>487</v>
      </c>
      <c r="B95" s="57" t="s">
        <v>426</v>
      </c>
    </row>
    <row r="96" spans="1:2" ht="11.45" customHeight="1">
      <c r="A96" s="56" t="s">
        <v>488</v>
      </c>
      <c r="B96" s="57" t="s">
        <v>428</v>
      </c>
    </row>
    <row r="97" spans="1:2" ht="11.45" customHeight="1">
      <c r="A97" s="56" t="s">
        <v>489</v>
      </c>
      <c r="B97" s="57" t="s">
        <v>430</v>
      </c>
    </row>
    <row r="98" spans="1:2" ht="11.45" customHeight="1">
      <c r="A98" s="56"/>
      <c r="B98" s="57"/>
    </row>
    <row r="99" spans="1:2" s="42" customFormat="1" ht="11.45" customHeight="1">
      <c r="A99" s="54" t="s">
        <v>490</v>
      </c>
      <c r="B99" s="55" t="s">
        <v>491</v>
      </c>
    </row>
    <row r="100" spans="1:2" ht="11.45" customHeight="1">
      <c r="A100" s="56" t="s">
        <v>492</v>
      </c>
      <c r="B100" s="57" t="s">
        <v>70</v>
      </c>
    </row>
    <row r="101" spans="1:2" ht="11.45" customHeight="1">
      <c r="A101" s="56" t="s">
        <v>493</v>
      </c>
      <c r="B101" s="57" t="s">
        <v>494</v>
      </c>
    </row>
    <row r="102" spans="1:2" ht="11.45" customHeight="1">
      <c r="A102" s="56" t="s">
        <v>495</v>
      </c>
      <c r="B102" s="57" t="s">
        <v>496</v>
      </c>
    </row>
    <row r="103" spans="1:2" ht="11.45" customHeight="1">
      <c r="A103" s="56" t="s">
        <v>497</v>
      </c>
      <c r="B103" s="57" t="s">
        <v>498</v>
      </c>
    </row>
    <row r="104" spans="1:2" ht="11.45" customHeight="1">
      <c r="A104" s="56" t="s">
        <v>499</v>
      </c>
      <c r="B104" s="57" t="s">
        <v>500</v>
      </c>
    </row>
    <row r="105" spans="1:2" ht="11.45" customHeight="1">
      <c r="A105" s="56" t="s">
        <v>501</v>
      </c>
      <c r="B105" s="57" t="s">
        <v>502</v>
      </c>
    </row>
    <row r="106" spans="1:2" ht="11.45" customHeight="1">
      <c r="A106" s="56" t="s">
        <v>503</v>
      </c>
      <c r="B106" s="57" t="s">
        <v>504</v>
      </c>
    </row>
    <row r="107" spans="1:2" ht="11.45" customHeight="1">
      <c r="A107" s="56" t="s">
        <v>505</v>
      </c>
      <c r="B107" s="57" t="s">
        <v>506</v>
      </c>
    </row>
    <row r="108" spans="1:2" ht="11.45" customHeight="1">
      <c r="A108" s="56"/>
      <c r="B108" s="57"/>
    </row>
    <row r="109" spans="1:2" s="42" customFormat="1" ht="11.45" customHeight="1">
      <c r="A109" s="54" t="s">
        <v>507</v>
      </c>
      <c r="B109" s="55" t="s">
        <v>508</v>
      </c>
    </row>
    <row r="110" spans="1:2" ht="11.45" customHeight="1">
      <c r="A110" s="56" t="s">
        <v>509</v>
      </c>
      <c r="B110" s="57" t="s">
        <v>510</v>
      </c>
    </row>
    <row r="111" spans="1:2" ht="11.45" customHeight="1">
      <c r="A111" s="56" t="s">
        <v>511</v>
      </c>
      <c r="B111" s="57" t="s">
        <v>410</v>
      </c>
    </row>
    <row r="112" spans="1:2" ht="11.45" customHeight="1">
      <c r="A112" s="56" t="s">
        <v>512</v>
      </c>
      <c r="B112" s="57" t="s">
        <v>412</v>
      </c>
    </row>
    <row r="113" spans="1:2" ht="11.45" customHeight="1">
      <c r="A113" s="56" t="s">
        <v>513</v>
      </c>
      <c r="B113" s="57" t="s">
        <v>414</v>
      </c>
    </row>
    <row r="114" spans="1:2" ht="11.45" customHeight="1">
      <c r="A114" s="56" t="s">
        <v>514</v>
      </c>
      <c r="B114" s="57" t="s">
        <v>420</v>
      </c>
    </row>
    <row r="115" spans="1:2" ht="11.45" customHeight="1">
      <c r="A115" s="56" t="s">
        <v>515</v>
      </c>
      <c r="B115" s="57" t="s">
        <v>422</v>
      </c>
    </row>
    <row r="116" spans="1:2" ht="11.45" customHeight="1">
      <c r="A116" s="56" t="s">
        <v>516</v>
      </c>
      <c r="B116" s="57" t="s">
        <v>424</v>
      </c>
    </row>
    <row r="117" spans="1:2" ht="11.45" customHeight="1">
      <c r="A117" s="56" t="s">
        <v>517</v>
      </c>
      <c r="B117" s="57" t="s">
        <v>426</v>
      </c>
    </row>
    <row r="118" spans="1:2" ht="11.45" customHeight="1">
      <c r="A118" s="56" t="s">
        <v>518</v>
      </c>
      <c r="B118" s="57" t="s">
        <v>519</v>
      </c>
    </row>
    <row r="119" spans="1:2" ht="11.45" customHeight="1">
      <c r="A119" s="56" t="s">
        <v>520</v>
      </c>
      <c r="B119" s="57" t="s">
        <v>521</v>
      </c>
    </row>
    <row r="120" spans="1:2" ht="11.45" customHeight="1">
      <c r="A120" s="56" t="s">
        <v>522</v>
      </c>
      <c r="B120" s="57" t="s">
        <v>523</v>
      </c>
    </row>
    <row r="121" spans="1:2" ht="11.45" customHeight="1">
      <c r="A121" s="56" t="s">
        <v>524</v>
      </c>
      <c r="B121" s="57" t="s">
        <v>525</v>
      </c>
    </row>
    <row r="122" spans="1:2" ht="11.45" customHeight="1">
      <c r="A122" s="56" t="s">
        <v>526</v>
      </c>
      <c r="B122" s="57" t="s">
        <v>527</v>
      </c>
    </row>
    <row r="123" spans="1:2" ht="11.45" customHeight="1">
      <c r="A123" s="56"/>
      <c r="B123" s="57"/>
    </row>
    <row r="124" spans="1:2" s="42" customFormat="1" ht="11.45" customHeight="1">
      <c r="A124" s="54" t="s">
        <v>528</v>
      </c>
      <c r="B124" s="55" t="s">
        <v>161</v>
      </c>
    </row>
    <row r="125" spans="1:2" ht="11.45" customHeight="1">
      <c r="A125" s="56" t="s">
        <v>529</v>
      </c>
      <c r="B125" s="57" t="s">
        <v>161</v>
      </c>
    </row>
    <row r="126" spans="1:2" ht="11.45" customHeight="1">
      <c r="A126" s="56"/>
      <c r="B126" s="57"/>
    </row>
    <row r="127" spans="1:2" s="42" customFormat="1" ht="11.45" customHeight="1">
      <c r="A127" s="54" t="s">
        <v>530</v>
      </c>
      <c r="B127" s="55" t="s">
        <v>165</v>
      </c>
    </row>
    <row r="128" spans="1:2" ht="11.45" customHeight="1">
      <c r="A128" s="56" t="s">
        <v>531</v>
      </c>
      <c r="B128" s="57" t="s">
        <v>532</v>
      </c>
    </row>
    <row r="129" spans="1:2" ht="11.45" customHeight="1">
      <c r="A129" s="56" t="s">
        <v>533</v>
      </c>
      <c r="B129" s="57" t="s">
        <v>410</v>
      </c>
    </row>
    <row r="130" spans="1:2" ht="11.45" customHeight="1">
      <c r="A130" s="56" t="s">
        <v>534</v>
      </c>
      <c r="B130" s="57" t="s">
        <v>412</v>
      </c>
    </row>
    <row r="131" spans="1:2" ht="11.45" customHeight="1">
      <c r="A131" s="56" t="s">
        <v>535</v>
      </c>
      <c r="B131" s="57" t="s">
        <v>414</v>
      </c>
    </row>
    <row r="132" spans="1:2" ht="11.45" customHeight="1">
      <c r="A132" s="56" t="s">
        <v>536</v>
      </c>
      <c r="B132" s="57" t="s">
        <v>420</v>
      </c>
    </row>
    <row r="133" spans="1:2" ht="11.45" customHeight="1">
      <c r="A133" s="56" t="s">
        <v>537</v>
      </c>
      <c r="B133" s="57" t="s">
        <v>422</v>
      </c>
    </row>
    <row r="134" spans="1:2" ht="11.45" customHeight="1">
      <c r="A134" s="56" t="s">
        <v>538</v>
      </c>
      <c r="B134" s="57" t="s">
        <v>424</v>
      </c>
    </row>
    <row r="135" spans="1:2" ht="11.45" customHeight="1">
      <c r="A135" s="56" t="s">
        <v>539</v>
      </c>
      <c r="B135" s="57" t="s">
        <v>426</v>
      </c>
    </row>
    <row r="136" spans="1:2" ht="11.45" customHeight="1">
      <c r="A136" s="56" t="s">
        <v>540</v>
      </c>
      <c r="B136" s="57" t="s">
        <v>428</v>
      </c>
    </row>
    <row r="137" spans="1:2" ht="11.45" customHeight="1">
      <c r="A137" s="56" t="s">
        <v>541</v>
      </c>
      <c r="B137" s="57" t="s">
        <v>430</v>
      </c>
    </row>
    <row r="138" spans="1:2" ht="11.45" customHeight="1">
      <c r="A138" s="56" t="s">
        <v>542</v>
      </c>
      <c r="B138" s="57" t="s">
        <v>543</v>
      </c>
    </row>
    <row r="139" spans="1:2" ht="11.45" customHeight="1">
      <c r="A139" s="56" t="s">
        <v>544</v>
      </c>
      <c r="B139" s="57" t="s">
        <v>545</v>
      </c>
    </row>
    <row r="140" spans="1:2" ht="23.45" customHeight="1">
      <c r="A140" s="58" t="s">
        <v>546</v>
      </c>
      <c r="B140" s="59" t="s">
        <v>547</v>
      </c>
    </row>
    <row r="141" spans="1:2" ht="23.45" customHeight="1">
      <c r="A141" s="58" t="s">
        <v>548</v>
      </c>
      <c r="B141" s="59" t="s">
        <v>549</v>
      </c>
    </row>
    <row r="142" spans="1:2" ht="11.45" customHeight="1">
      <c r="A142" s="56" t="s">
        <v>550</v>
      </c>
      <c r="B142" s="57" t="s">
        <v>551</v>
      </c>
    </row>
    <row r="143" spans="1:2" ht="11.45" customHeight="1">
      <c r="A143" s="56" t="s">
        <v>552</v>
      </c>
      <c r="B143" s="57" t="s">
        <v>553</v>
      </c>
    </row>
    <row r="144" spans="1:2" ht="11.45" customHeight="1">
      <c r="A144" s="56" t="s">
        <v>554</v>
      </c>
      <c r="B144" s="57" t="s">
        <v>555</v>
      </c>
    </row>
    <row r="145" spans="1:2" ht="11.45" customHeight="1">
      <c r="A145" s="56" t="s">
        <v>556</v>
      </c>
      <c r="B145" s="57" t="s">
        <v>557</v>
      </c>
    </row>
    <row r="146" spans="1:2" ht="11.45" customHeight="1">
      <c r="A146" s="56" t="s">
        <v>558</v>
      </c>
      <c r="B146" s="57" t="s">
        <v>559</v>
      </c>
    </row>
    <row r="147" spans="1:2" ht="11.45" customHeight="1">
      <c r="A147" s="56" t="s">
        <v>560</v>
      </c>
      <c r="B147" s="57" t="s">
        <v>561</v>
      </c>
    </row>
    <row r="148" spans="1:2" ht="11.45" customHeight="1">
      <c r="A148" s="56" t="s">
        <v>562</v>
      </c>
      <c r="B148" s="57" t="s">
        <v>563</v>
      </c>
    </row>
    <row r="149" spans="1:2" ht="11.45" customHeight="1">
      <c r="A149" s="56" t="s">
        <v>564</v>
      </c>
      <c r="B149" s="57" t="s">
        <v>565</v>
      </c>
    </row>
    <row r="150" spans="1:2" ht="11.45" customHeight="1">
      <c r="A150" s="56" t="s">
        <v>566</v>
      </c>
      <c r="B150" s="57" t="s">
        <v>567</v>
      </c>
    </row>
    <row r="151" spans="1:2" ht="11.45" customHeight="1">
      <c r="A151" s="56" t="s">
        <v>568</v>
      </c>
      <c r="B151" s="57" t="s">
        <v>569</v>
      </c>
    </row>
    <row r="152" spans="1:2" ht="11.45" customHeight="1">
      <c r="A152" s="56" t="s">
        <v>570</v>
      </c>
      <c r="B152" s="57" t="s">
        <v>410</v>
      </c>
    </row>
    <row r="153" spans="1:2" ht="11.45" customHeight="1">
      <c r="A153" s="56" t="s">
        <v>571</v>
      </c>
      <c r="B153" s="57" t="s">
        <v>412</v>
      </c>
    </row>
    <row r="154" spans="1:2" ht="11.45" customHeight="1">
      <c r="A154" s="56" t="s">
        <v>572</v>
      </c>
      <c r="B154" s="57" t="s">
        <v>414</v>
      </c>
    </row>
    <row r="155" spans="1:2" ht="11.45" customHeight="1">
      <c r="A155" s="56" t="s">
        <v>573</v>
      </c>
      <c r="B155" s="57" t="s">
        <v>420</v>
      </c>
    </row>
    <row r="156" spans="1:2" ht="11.45" customHeight="1">
      <c r="A156" s="56" t="s">
        <v>574</v>
      </c>
      <c r="B156" s="57" t="s">
        <v>422</v>
      </c>
    </row>
    <row r="157" spans="1:2" ht="11.45" customHeight="1">
      <c r="A157" s="56" t="s">
        <v>575</v>
      </c>
      <c r="B157" s="57" t="s">
        <v>424</v>
      </c>
    </row>
    <row r="158" spans="1:2" ht="11.45" customHeight="1">
      <c r="A158" s="56" t="s">
        <v>576</v>
      </c>
      <c r="B158" s="57" t="s">
        <v>426</v>
      </c>
    </row>
    <row r="159" spans="1:2" ht="11.45" customHeight="1">
      <c r="A159" s="56" t="s">
        <v>577</v>
      </c>
      <c r="B159" s="57" t="s">
        <v>519</v>
      </c>
    </row>
    <row r="160" spans="1:2" ht="11.45" customHeight="1">
      <c r="A160" s="56" t="s">
        <v>578</v>
      </c>
      <c r="B160" s="57" t="s">
        <v>521</v>
      </c>
    </row>
    <row r="161" spans="1:2" ht="11.45" customHeight="1">
      <c r="A161" s="56" t="s">
        <v>579</v>
      </c>
      <c r="B161" s="57" t="s">
        <v>523</v>
      </c>
    </row>
    <row r="162" spans="1:2" ht="11.45" customHeight="1">
      <c r="A162" s="56" t="s">
        <v>580</v>
      </c>
      <c r="B162" s="57" t="s">
        <v>73</v>
      </c>
    </row>
    <row r="163" spans="1:2" ht="11.45" customHeight="1">
      <c r="A163" s="56"/>
      <c r="B163" s="57"/>
    </row>
    <row r="164" spans="1:2" s="42" customFormat="1" ht="11.45" customHeight="1">
      <c r="A164" s="54" t="s">
        <v>581</v>
      </c>
      <c r="B164" s="55" t="s">
        <v>582</v>
      </c>
    </row>
    <row r="165" spans="1:2" ht="11.45" customHeight="1">
      <c r="A165" s="56" t="s">
        <v>583</v>
      </c>
      <c r="B165" s="57" t="s">
        <v>909</v>
      </c>
    </row>
    <row r="166" spans="1:2" ht="11.45" customHeight="1">
      <c r="A166" s="56" t="s">
        <v>584</v>
      </c>
      <c r="B166" s="57" t="s">
        <v>585</v>
      </c>
    </row>
    <row r="167" spans="1:2" ht="11.45" customHeight="1">
      <c r="A167" s="56" t="s">
        <v>586</v>
      </c>
      <c r="B167" s="57" t="s">
        <v>410</v>
      </c>
    </row>
    <row r="168" spans="1:2" ht="11.45" customHeight="1">
      <c r="A168" s="56" t="s">
        <v>587</v>
      </c>
      <c r="B168" s="57" t="s">
        <v>412</v>
      </c>
    </row>
    <row r="169" spans="1:2" ht="11.45" customHeight="1">
      <c r="A169" s="56" t="s">
        <v>588</v>
      </c>
      <c r="B169" s="57" t="s">
        <v>414</v>
      </c>
    </row>
    <row r="170" spans="1:2" ht="11.45" customHeight="1">
      <c r="A170" s="56" t="s">
        <v>589</v>
      </c>
      <c r="B170" s="57" t="s">
        <v>420</v>
      </c>
    </row>
    <row r="171" spans="1:2" ht="11.45" customHeight="1">
      <c r="A171" s="56" t="s">
        <v>590</v>
      </c>
      <c r="B171" s="57" t="s">
        <v>422</v>
      </c>
    </row>
    <row r="172" spans="1:2" ht="11.45" customHeight="1">
      <c r="A172" s="56" t="s">
        <v>591</v>
      </c>
      <c r="B172" s="57" t="s">
        <v>424</v>
      </c>
    </row>
    <row r="173" spans="1:2" ht="11.45" customHeight="1">
      <c r="A173" s="56" t="s">
        <v>592</v>
      </c>
      <c r="B173" s="57" t="s">
        <v>426</v>
      </c>
    </row>
    <row r="174" spans="1:2" ht="11.45" customHeight="1">
      <c r="A174" s="56" t="s">
        <v>593</v>
      </c>
      <c r="B174" s="57" t="s">
        <v>519</v>
      </c>
    </row>
    <row r="175" spans="1:2" ht="11.45" customHeight="1">
      <c r="A175" s="56" t="s">
        <v>594</v>
      </c>
      <c r="B175" s="57" t="s">
        <v>521</v>
      </c>
    </row>
    <row r="176" spans="1:2" ht="11.45" customHeight="1">
      <c r="A176" s="56" t="s">
        <v>595</v>
      </c>
      <c r="B176" s="57" t="s">
        <v>523</v>
      </c>
    </row>
    <row r="177" spans="1:2" ht="11.45" customHeight="1">
      <c r="A177" s="56" t="s">
        <v>596</v>
      </c>
      <c r="B177" s="57" t="s">
        <v>597</v>
      </c>
    </row>
    <row r="178" spans="1:2" ht="11.45" customHeight="1">
      <c r="A178" s="56" t="s">
        <v>598</v>
      </c>
      <c r="B178" s="57" t="s">
        <v>599</v>
      </c>
    </row>
    <row r="179" spans="1:2" ht="11.45" customHeight="1">
      <c r="A179" s="56" t="s">
        <v>600</v>
      </c>
      <c r="B179" s="57" t="s">
        <v>410</v>
      </c>
    </row>
    <row r="180" spans="1:2" ht="11.45" customHeight="1">
      <c r="A180" s="56" t="s">
        <v>601</v>
      </c>
      <c r="B180" s="57" t="s">
        <v>412</v>
      </c>
    </row>
    <row r="181" spans="1:2" ht="11.45" customHeight="1">
      <c r="A181" s="56" t="s">
        <v>602</v>
      </c>
      <c r="B181" s="57" t="s">
        <v>414</v>
      </c>
    </row>
    <row r="182" spans="1:2" ht="11.45" customHeight="1">
      <c r="A182" s="56" t="s">
        <v>603</v>
      </c>
      <c r="B182" s="57" t="s">
        <v>420</v>
      </c>
    </row>
    <row r="183" spans="1:2" ht="11.45" customHeight="1">
      <c r="A183" s="56" t="s">
        <v>604</v>
      </c>
      <c r="B183" s="57" t="s">
        <v>422</v>
      </c>
    </row>
    <row r="184" spans="1:2" ht="11.45" customHeight="1">
      <c r="A184" s="56" t="s">
        <v>605</v>
      </c>
      <c r="B184" s="57" t="s">
        <v>424</v>
      </c>
    </row>
    <row r="185" spans="1:2" ht="11.45" customHeight="1">
      <c r="A185" s="56" t="s">
        <v>606</v>
      </c>
      <c r="B185" s="57" t="s">
        <v>426</v>
      </c>
    </row>
    <row r="186" spans="1:2" ht="11.45" customHeight="1">
      <c r="A186" s="56" t="s">
        <v>607</v>
      </c>
      <c r="B186" s="57" t="s">
        <v>519</v>
      </c>
    </row>
    <row r="187" spans="1:2" ht="11.45" customHeight="1">
      <c r="A187" s="56" t="s">
        <v>608</v>
      </c>
      <c r="B187" s="57" t="s">
        <v>521</v>
      </c>
    </row>
    <row r="188" spans="1:2" ht="11.45" customHeight="1">
      <c r="A188" s="56" t="s">
        <v>609</v>
      </c>
      <c r="B188" s="57" t="s">
        <v>523</v>
      </c>
    </row>
    <row r="189" spans="1:2">
      <c r="A189" s="54" t="s">
        <v>610</v>
      </c>
      <c r="B189" s="55" t="s">
        <v>611</v>
      </c>
    </row>
    <row r="190" spans="1:2" ht="9.9499999999999993" customHeight="1">
      <c r="A190" s="54"/>
      <c r="B190" s="55"/>
    </row>
    <row r="191" spans="1:2" s="42" customFormat="1" ht="11.45" customHeight="1">
      <c r="A191" s="54" t="s">
        <v>612</v>
      </c>
      <c r="B191" s="55" t="s">
        <v>613</v>
      </c>
    </row>
    <row r="192" spans="1:2" ht="11.45" customHeight="1">
      <c r="A192" s="56" t="s">
        <v>614</v>
      </c>
      <c r="B192" s="57" t="s">
        <v>615</v>
      </c>
    </row>
    <row r="193" spans="1:2" ht="11.45" customHeight="1">
      <c r="A193" s="56" t="s">
        <v>616</v>
      </c>
      <c r="B193" s="57" t="s">
        <v>617</v>
      </c>
    </row>
    <row r="194" spans="1:2" ht="11.45" customHeight="1">
      <c r="A194" s="56" t="s">
        <v>618</v>
      </c>
      <c r="B194" s="57" t="s">
        <v>619</v>
      </c>
    </row>
    <row r="195" spans="1:2" ht="11.45" customHeight="1">
      <c r="A195" s="56" t="s">
        <v>620</v>
      </c>
      <c r="B195" s="57" t="s">
        <v>621</v>
      </c>
    </row>
    <row r="196" spans="1:2" ht="11.45" customHeight="1">
      <c r="A196" s="56" t="s">
        <v>622</v>
      </c>
      <c r="B196" s="57" t="s">
        <v>74</v>
      </c>
    </row>
    <row r="197" spans="1:2" ht="11.45" customHeight="1">
      <c r="A197" s="56" t="s">
        <v>623</v>
      </c>
      <c r="B197" s="57" t="s">
        <v>617</v>
      </c>
    </row>
    <row r="198" spans="1:2" ht="11.45" customHeight="1">
      <c r="A198" s="56" t="s">
        <v>624</v>
      </c>
      <c r="B198" s="57" t="s">
        <v>619</v>
      </c>
    </row>
    <row r="199" spans="1:2" ht="11.45" customHeight="1">
      <c r="A199" s="56" t="s">
        <v>625</v>
      </c>
      <c r="B199" s="57" t="s">
        <v>621</v>
      </c>
    </row>
    <row r="200" spans="1:2" ht="11.45" customHeight="1">
      <c r="A200" s="56" t="s">
        <v>626</v>
      </c>
      <c r="B200" s="57" t="s">
        <v>75</v>
      </c>
    </row>
    <row r="201" spans="1:2" ht="11.45" customHeight="1">
      <c r="A201" s="56" t="s">
        <v>627</v>
      </c>
      <c r="B201" s="57" t="s">
        <v>617</v>
      </c>
    </row>
    <row r="202" spans="1:2" ht="11.45" customHeight="1">
      <c r="A202" s="56" t="s">
        <v>628</v>
      </c>
      <c r="B202" s="57" t="s">
        <v>619</v>
      </c>
    </row>
    <row r="203" spans="1:2" ht="11.45" customHeight="1">
      <c r="A203" s="56" t="s">
        <v>629</v>
      </c>
      <c r="B203" s="57" t="s">
        <v>621</v>
      </c>
    </row>
    <row r="204" spans="1:2" ht="11.45" customHeight="1">
      <c r="A204" s="56" t="s">
        <v>630</v>
      </c>
      <c r="B204" s="57" t="s">
        <v>631</v>
      </c>
    </row>
    <row r="205" spans="1:2" ht="9.9499999999999993" customHeight="1">
      <c r="A205" s="56"/>
      <c r="B205" s="57"/>
    </row>
    <row r="206" spans="1:2" s="42" customFormat="1" ht="11.45" customHeight="1">
      <c r="A206" s="54" t="s">
        <v>632</v>
      </c>
      <c r="B206" s="55" t="s">
        <v>633</v>
      </c>
    </row>
    <row r="207" spans="1:2" ht="11.45" customHeight="1">
      <c r="A207" s="56" t="s">
        <v>634</v>
      </c>
      <c r="B207" s="57" t="s">
        <v>635</v>
      </c>
    </row>
    <row r="208" spans="1:2" ht="11.45" customHeight="1">
      <c r="A208" s="56" t="s">
        <v>636</v>
      </c>
      <c r="B208" s="57" t="s">
        <v>617</v>
      </c>
    </row>
    <row r="209" spans="1:2" ht="11.45" customHeight="1">
      <c r="A209" s="56" t="s">
        <v>637</v>
      </c>
      <c r="B209" s="57" t="s">
        <v>619</v>
      </c>
    </row>
    <row r="210" spans="1:2" ht="11.45" customHeight="1">
      <c r="A210" s="56" t="s">
        <v>638</v>
      </c>
      <c r="B210" s="57" t="s">
        <v>621</v>
      </c>
    </row>
    <row r="211" spans="1:2" ht="11.45" customHeight="1">
      <c r="A211" s="56" t="s">
        <v>639</v>
      </c>
      <c r="B211" s="57" t="s">
        <v>75</v>
      </c>
    </row>
    <row r="212" spans="1:2" ht="11.45" customHeight="1">
      <c r="A212" s="56" t="s">
        <v>640</v>
      </c>
      <c r="B212" s="57" t="s">
        <v>617</v>
      </c>
    </row>
    <row r="213" spans="1:2" ht="11.45" customHeight="1">
      <c r="A213" s="56" t="s">
        <v>641</v>
      </c>
      <c r="B213" s="57" t="s">
        <v>619</v>
      </c>
    </row>
    <row r="214" spans="1:2" ht="11.45" customHeight="1">
      <c r="A214" s="56" t="s">
        <v>642</v>
      </c>
      <c r="B214" s="57" t="s">
        <v>621</v>
      </c>
    </row>
    <row r="215" spans="1:2" ht="11.45" customHeight="1">
      <c r="A215" s="56" t="s">
        <v>643</v>
      </c>
      <c r="B215" s="57" t="s">
        <v>644</v>
      </c>
    </row>
    <row r="216" spans="1:2" ht="9.9499999999999993" customHeight="1">
      <c r="A216" s="56"/>
      <c r="B216" s="57"/>
    </row>
    <row r="217" spans="1:2" s="42" customFormat="1" ht="11.45" customHeight="1">
      <c r="A217" s="54" t="s">
        <v>645</v>
      </c>
      <c r="B217" s="55" t="s">
        <v>143</v>
      </c>
    </row>
    <row r="218" spans="1:2" ht="11.45" customHeight="1">
      <c r="A218" s="56" t="s">
        <v>646</v>
      </c>
      <c r="B218" s="57" t="s">
        <v>76</v>
      </c>
    </row>
    <row r="219" spans="1:2" ht="11.45" customHeight="1">
      <c r="A219" s="56" t="s">
        <v>647</v>
      </c>
      <c r="B219" s="57" t="s">
        <v>648</v>
      </c>
    </row>
    <row r="220" spans="1:2" ht="11.45" customHeight="1">
      <c r="A220" s="56" t="s">
        <v>649</v>
      </c>
      <c r="B220" s="57" t="s">
        <v>650</v>
      </c>
    </row>
    <row r="221" spans="1:2" ht="11.45" customHeight="1">
      <c r="A221" s="56" t="s">
        <v>651</v>
      </c>
      <c r="B221" s="57" t="s">
        <v>68</v>
      </c>
    </row>
    <row r="222" spans="1:2" ht="11.45" customHeight="1">
      <c r="A222" s="56" t="s">
        <v>652</v>
      </c>
      <c r="B222" s="57" t="s">
        <v>653</v>
      </c>
    </row>
    <row r="223" spans="1:2" ht="11.45" customHeight="1">
      <c r="A223" s="56" t="s">
        <v>654</v>
      </c>
      <c r="B223" s="57" t="s">
        <v>655</v>
      </c>
    </row>
    <row r="224" spans="1:2" ht="11.45" customHeight="1">
      <c r="A224" s="56" t="s">
        <v>656</v>
      </c>
      <c r="B224" s="57" t="s">
        <v>657</v>
      </c>
    </row>
    <row r="225" spans="1:2" ht="11.45" customHeight="1">
      <c r="A225" s="56" t="s">
        <v>658</v>
      </c>
      <c r="B225" s="57" t="s">
        <v>659</v>
      </c>
    </row>
    <row r="226" spans="1:2" ht="11.45" customHeight="1">
      <c r="A226" s="56" t="s">
        <v>660</v>
      </c>
      <c r="B226" s="57" t="s">
        <v>661</v>
      </c>
    </row>
    <row r="227" spans="1:2" ht="11.45" customHeight="1">
      <c r="A227" s="56" t="s">
        <v>662</v>
      </c>
      <c r="B227" s="57" t="s">
        <v>663</v>
      </c>
    </row>
    <row r="228" spans="1:2" ht="11.45" customHeight="1">
      <c r="A228" s="56" t="s">
        <v>664</v>
      </c>
      <c r="B228" s="57" t="s">
        <v>665</v>
      </c>
    </row>
    <row r="229" spans="1:2" ht="11.45" customHeight="1">
      <c r="A229" s="56" t="s">
        <v>666</v>
      </c>
      <c r="B229" s="57" t="s">
        <v>667</v>
      </c>
    </row>
    <row r="230" spans="1:2" ht="11.45" customHeight="1">
      <c r="A230" s="56" t="s">
        <v>668</v>
      </c>
      <c r="B230" s="57" t="s">
        <v>669</v>
      </c>
    </row>
    <row r="231" spans="1:2" ht="11.45" customHeight="1">
      <c r="A231" s="56" t="s">
        <v>670</v>
      </c>
      <c r="B231" s="57" t="s">
        <v>671</v>
      </c>
    </row>
    <row r="232" spans="1:2" ht="9.9499999999999993" customHeight="1">
      <c r="A232" s="56"/>
      <c r="B232" s="57"/>
    </row>
    <row r="233" spans="1:2" s="42" customFormat="1" ht="11.45" customHeight="1">
      <c r="A233" s="54" t="s">
        <v>672</v>
      </c>
      <c r="B233" s="55" t="s">
        <v>673</v>
      </c>
    </row>
    <row r="234" spans="1:2" ht="11.45" customHeight="1">
      <c r="A234" s="56" t="s">
        <v>674</v>
      </c>
      <c r="B234" s="57" t="s">
        <v>69</v>
      </c>
    </row>
    <row r="235" spans="1:2" ht="11.45" customHeight="1">
      <c r="A235" s="56" t="s">
        <v>675</v>
      </c>
      <c r="B235" s="57" t="s">
        <v>676</v>
      </c>
    </row>
    <row r="236" spans="1:2" ht="11.45" customHeight="1">
      <c r="A236" s="56" t="s">
        <v>677</v>
      </c>
      <c r="B236" s="57" t="s">
        <v>678</v>
      </c>
    </row>
    <row r="237" spans="1:2" ht="11.45" customHeight="1">
      <c r="A237" s="56" t="s">
        <v>679</v>
      </c>
      <c r="B237" s="57" t="s">
        <v>680</v>
      </c>
    </row>
    <row r="238" spans="1:2" ht="11.45" customHeight="1">
      <c r="A238" s="56" t="s">
        <v>681</v>
      </c>
      <c r="B238" s="57" t="s">
        <v>682</v>
      </c>
    </row>
    <row r="239" spans="1:2" ht="11.45" customHeight="1">
      <c r="A239" s="56" t="s">
        <v>683</v>
      </c>
      <c r="B239" s="57" t="s">
        <v>684</v>
      </c>
    </row>
    <row r="240" spans="1:2" ht="11.45" customHeight="1">
      <c r="A240" s="56" t="s">
        <v>685</v>
      </c>
      <c r="B240" s="57" t="s">
        <v>686</v>
      </c>
    </row>
    <row r="241" spans="1:2" ht="11.45" customHeight="1">
      <c r="A241" s="56" t="s">
        <v>687</v>
      </c>
      <c r="B241" s="57" t="s">
        <v>688</v>
      </c>
    </row>
    <row r="242" spans="1:2" ht="11.45" customHeight="1">
      <c r="A242" s="56" t="s">
        <v>689</v>
      </c>
      <c r="B242" s="57" t="s">
        <v>690</v>
      </c>
    </row>
    <row r="243" spans="1:2" ht="11.45" customHeight="1">
      <c r="A243" s="56" t="s">
        <v>691</v>
      </c>
      <c r="B243" s="57" t="s">
        <v>692</v>
      </c>
    </row>
    <row r="244" spans="1:2" ht="11.45" customHeight="1">
      <c r="A244" s="56" t="s">
        <v>693</v>
      </c>
      <c r="B244" s="57" t="s">
        <v>71</v>
      </c>
    </row>
    <row r="245" spans="1:2" ht="11.45" customHeight="1">
      <c r="A245" s="56" t="s">
        <v>694</v>
      </c>
      <c r="B245" s="57" t="s">
        <v>676</v>
      </c>
    </row>
    <row r="246" spans="1:2" ht="11.45" customHeight="1">
      <c r="A246" s="56" t="s">
        <v>695</v>
      </c>
      <c r="B246" s="57" t="s">
        <v>678</v>
      </c>
    </row>
    <row r="247" spans="1:2" ht="11.45" customHeight="1">
      <c r="A247" s="56" t="s">
        <v>696</v>
      </c>
      <c r="B247" s="57" t="s">
        <v>680</v>
      </c>
    </row>
    <row r="248" spans="1:2" ht="11.45" customHeight="1">
      <c r="A248" s="56" t="s">
        <v>697</v>
      </c>
      <c r="B248" s="57" t="s">
        <v>682</v>
      </c>
    </row>
    <row r="249" spans="1:2" ht="11.45" customHeight="1">
      <c r="A249" s="56" t="s">
        <v>698</v>
      </c>
      <c r="B249" s="57" t="s">
        <v>684</v>
      </c>
    </row>
    <row r="250" spans="1:2" ht="11.45" customHeight="1">
      <c r="A250" s="56" t="s">
        <v>699</v>
      </c>
      <c r="B250" s="57" t="s">
        <v>686</v>
      </c>
    </row>
    <row r="251" spans="1:2" ht="11.45" customHeight="1">
      <c r="A251" s="56" t="s">
        <v>700</v>
      </c>
      <c r="B251" s="57" t="s">
        <v>688</v>
      </c>
    </row>
    <row r="252" spans="1:2" ht="11.45" customHeight="1">
      <c r="A252" s="56" t="s">
        <v>701</v>
      </c>
      <c r="B252" s="57" t="s">
        <v>690</v>
      </c>
    </row>
    <row r="253" spans="1:2" ht="11.45" customHeight="1">
      <c r="A253" s="56" t="s">
        <v>702</v>
      </c>
      <c r="B253" s="57" t="s">
        <v>692</v>
      </c>
    </row>
    <row r="254" spans="1:2" ht="11.45" customHeight="1">
      <c r="A254" s="56" t="s">
        <v>703</v>
      </c>
      <c r="B254" s="57" t="s">
        <v>704</v>
      </c>
    </row>
    <row r="255" spans="1:2" ht="11.45" customHeight="1">
      <c r="A255" s="56" t="s">
        <v>705</v>
      </c>
      <c r="B255" s="57" t="s">
        <v>706</v>
      </c>
    </row>
    <row r="256" spans="1:2" ht="11.45" customHeight="1">
      <c r="A256" s="56" t="s">
        <v>707</v>
      </c>
      <c r="B256" s="57" t="s">
        <v>708</v>
      </c>
    </row>
    <row r="257" spans="1:2" ht="11.45" customHeight="1">
      <c r="A257" s="56" t="s">
        <v>709</v>
      </c>
      <c r="B257" s="57" t="s">
        <v>710</v>
      </c>
    </row>
    <row r="258" spans="1:2" ht="11.45" customHeight="1">
      <c r="A258" s="56" t="s">
        <v>711</v>
      </c>
      <c r="B258" s="57" t="s">
        <v>78</v>
      </c>
    </row>
    <row r="259" spans="1:2" ht="11.45" customHeight="1">
      <c r="A259" s="56" t="s">
        <v>712</v>
      </c>
      <c r="B259" s="57" t="s">
        <v>713</v>
      </c>
    </row>
    <row r="260" spans="1:2" ht="11.45" customHeight="1">
      <c r="A260" s="56" t="s">
        <v>714</v>
      </c>
      <c r="B260" s="57" t="s">
        <v>715</v>
      </c>
    </row>
    <row r="261" spans="1:2" ht="11.45" customHeight="1">
      <c r="A261" s="56" t="s">
        <v>716</v>
      </c>
      <c r="B261" s="57" t="s">
        <v>79</v>
      </c>
    </row>
    <row r="262" spans="1:2" ht="11.45" customHeight="1">
      <c r="A262" s="56" t="s">
        <v>717</v>
      </c>
      <c r="B262" s="57" t="s">
        <v>676</v>
      </c>
    </row>
    <row r="263" spans="1:2" ht="11.45" customHeight="1">
      <c r="A263" s="56" t="s">
        <v>718</v>
      </c>
      <c r="B263" s="57" t="s">
        <v>678</v>
      </c>
    </row>
    <row r="264" spans="1:2" ht="11.45" customHeight="1">
      <c r="A264" s="56" t="s">
        <v>719</v>
      </c>
      <c r="B264" s="57" t="s">
        <v>680</v>
      </c>
    </row>
    <row r="265" spans="1:2" ht="11.45" customHeight="1">
      <c r="A265" s="56" t="s">
        <v>720</v>
      </c>
      <c r="B265" s="57" t="s">
        <v>682</v>
      </c>
    </row>
    <row r="266" spans="1:2" ht="11.45" customHeight="1">
      <c r="A266" s="56" t="s">
        <v>721</v>
      </c>
      <c r="B266" s="57" t="s">
        <v>684</v>
      </c>
    </row>
    <row r="267" spans="1:2" ht="11.45" customHeight="1">
      <c r="A267" s="56" t="s">
        <v>722</v>
      </c>
      <c r="B267" s="57" t="s">
        <v>64</v>
      </c>
    </row>
    <row r="268" spans="1:2" ht="11.45" customHeight="1">
      <c r="A268" s="56" t="s">
        <v>723</v>
      </c>
      <c r="B268" s="57" t="s">
        <v>676</v>
      </c>
    </row>
    <row r="269" spans="1:2" ht="11.45" customHeight="1">
      <c r="A269" s="56" t="s">
        <v>724</v>
      </c>
      <c r="B269" s="57" t="s">
        <v>678</v>
      </c>
    </row>
    <row r="270" spans="1:2" ht="11.45" customHeight="1">
      <c r="A270" s="56" t="s">
        <v>725</v>
      </c>
      <c r="B270" s="57" t="s">
        <v>680</v>
      </c>
    </row>
    <row r="271" spans="1:2" ht="11.45" customHeight="1">
      <c r="A271" s="56" t="s">
        <v>726</v>
      </c>
      <c r="B271" s="57" t="s">
        <v>682</v>
      </c>
    </row>
    <row r="272" spans="1:2" ht="11.45" customHeight="1">
      <c r="A272" s="56" t="s">
        <v>727</v>
      </c>
      <c r="B272" s="57" t="s">
        <v>728</v>
      </c>
    </row>
    <row r="273" spans="1:2" ht="9.9499999999999993" customHeight="1">
      <c r="A273" s="56"/>
      <c r="B273" s="57"/>
    </row>
    <row r="274" spans="1:2" s="42" customFormat="1" ht="11.45" customHeight="1">
      <c r="A274" s="54" t="s">
        <v>729</v>
      </c>
      <c r="B274" s="55" t="s">
        <v>730</v>
      </c>
    </row>
    <row r="275" spans="1:2" ht="11.45" customHeight="1">
      <c r="A275" s="56" t="s">
        <v>731</v>
      </c>
      <c r="B275" s="57" t="s">
        <v>732</v>
      </c>
    </row>
    <row r="276" spans="1:2" ht="11.45" customHeight="1">
      <c r="A276" s="56" t="s">
        <v>733</v>
      </c>
      <c r="B276" s="57" t="s">
        <v>734</v>
      </c>
    </row>
    <row r="277" spans="1:2" ht="11.45" customHeight="1">
      <c r="A277" s="56" t="s">
        <v>735</v>
      </c>
      <c r="B277" s="57" t="s">
        <v>736</v>
      </c>
    </row>
    <row r="278" spans="1:2" ht="11.45" customHeight="1">
      <c r="A278" s="56" t="s">
        <v>737</v>
      </c>
      <c r="B278" s="57" t="s">
        <v>738</v>
      </c>
    </row>
    <row r="279" spans="1:2" ht="11.45" customHeight="1">
      <c r="A279" s="56" t="s">
        <v>739</v>
      </c>
      <c r="B279" s="57" t="s">
        <v>740</v>
      </c>
    </row>
    <row r="280" spans="1:2" ht="11.45" customHeight="1">
      <c r="A280" s="56" t="s">
        <v>741</v>
      </c>
      <c r="B280" s="57" t="s">
        <v>77</v>
      </c>
    </row>
    <row r="281" spans="1:2" ht="11.45" customHeight="1">
      <c r="A281" s="56" t="s">
        <v>742</v>
      </c>
      <c r="B281" s="57" t="s">
        <v>743</v>
      </c>
    </row>
    <row r="282" spans="1:2" ht="11.45" customHeight="1">
      <c r="A282" s="56" t="s">
        <v>744</v>
      </c>
      <c r="B282" s="57" t="s">
        <v>676</v>
      </c>
    </row>
    <row r="283" spans="1:2" ht="11.45" customHeight="1">
      <c r="A283" s="56" t="s">
        <v>745</v>
      </c>
      <c r="B283" s="57" t="s">
        <v>678</v>
      </c>
    </row>
    <row r="284" spans="1:2" ht="11.45" customHeight="1">
      <c r="A284" s="56" t="s">
        <v>746</v>
      </c>
      <c r="B284" s="57" t="s">
        <v>680</v>
      </c>
    </row>
    <row r="285" spans="1:2" ht="11.45" customHeight="1">
      <c r="A285" s="56" t="s">
        <v>747</v>
      </c>
      <c r="B285" s="57" t="s">
        <v>682</v>
      </c>
    </row>
    <row r="286" spans="1:2" ht="11.45" customHeight="1">
      <c r="A286" s="56" t="s">
        <v>748</v>
      </c>
      <c r="B286" s="57" t="s">
        <v>684</v>
      </c>
    </row>
    <row r="287" spans="1:2" ht="11.45" customHeight="1">
      <c r="A287" s="56" t="s">
        <v>749</v>
      </c>
      <c r="B287" s="57" t="s">
        <v>686</v>
      </c>
    </row>
    <row r="288" spans="1:2" ht="11.45" customHeight="1">
      <c r="A288" s="56" t="s">
        <v>750</v>
      </c>
      <c r="B288" s="57" t="s">
        <v>688</v>
      </c>
    </row>
    <row r="289" spans="1:2" ht="11.45" customHeight="1">
      <c r="A289" s="56" t="s">
        <v>751</v>
      </c>
      <c r="B289" s="57" t="s">
        <v>690</v>
      </c>
    </row>
    <row r="290" spans="1:2" ht="11.45" customHeight="1">
      <c r="A290" s="56" t="s">
        <v>752</v>
      </c>
      <c r="B290" s="57" t="s">
        <v>692</v>
      </c>
    </row>
    <row r="291" spans="1:2" ht="11.45" customHeight="1">
      <c r="A291" s="56" t="s">
        <v>753</v>
      </c>
      <c r="B291" s="57" t="s">
        <v>434</v>
      </c>
    </row>
    <row r="292" spans="1:2" ht="11.45" customHeight="1">
      <c r="A292" s="56" t="s">
        <v>754</v>
      </c>
      <c r="B292" s="57" t="s">
        <v>958</v>
      </c>
    </row>
    <row r="293" spans="1:2" ht="11.45" customHeight="1">
      <c r="A293" s="56" t="s">
        <v>755</v>
      </c>
      <c r="B293" s="57" t="s">
        <v>756</v>
      </c>
    </row>
    <row r="294" spans="1:2" ht="11.45" customHeight="1">
      <c r="A294" s="56" t="s">
        <v>757</v>
      </c>
      <c r="B294" s="57" t="s">
        <v>498</v>
      </c>
    </row>
    <row r="295" spans="1:2" ht="11.45" customHeight="1">
      <c r="A295" s="56" t="s">
        <v>758</v>
      </c>
      <c r="B295" s="57" t="s">
        <v>500</v>
      </c>
    </row>
    <row r="296" spans="1:2" ht="11.45" customHeight="1">
      <c r="A296" s="56" t="s">
        <v>759</v>
      </c>
      <c r="B296" s="57" t="s">
        <v>760</v>
      </c>
    </row>
    <row r="297" spans="1:2" ht="11.45" customHeight="1">
      <c r="A297" s="56" t="s">
        <v>761</v>
      </c>
      <c r="B297" s="57" t="s">
        <v>504</v>
      </c>
    </row>
    <row r="298" spans="1:2" ht="11.45" customHeight="1">
      <c r="A298" s="56" t="s">
        <v>762</v>
      </c>
      <c r="B298" s="57" t="s">
        <v>763</v>
      </c>
    </row>
    <row r="299" spans="1:2" ht="9.9499999999999993" customHeight="1">
      <c r="A299" s="56"/>
      <c r="B299" s="57"/>
    </row>
    <row r="300" spans="1:2" s="42" customFormat="1" ht="11.45" customHeight="1">
      <c r="A300" s="54" t="s">
        <v>764</v>
      </c>
      <c r="B300" s="55" t="s">
        <v>765</v>
      </c>
    </row>
    <row r="301" spans="1:2" ht="11.45" customHeight="1">
      <c r="A301" s="56" t="s">
        <v>766</v>
      </c>
      <c r="B301" s="57" t="s">
        <v>144</v>
      </c>
    </row>
    <row r="302" spans="1:2" ht="11.45" customHeight="1">
      <c r="A302" s="56" t="s">
        <v>767</v>
      </c>
      <c r="B302" s="57" t="s">
        <v>676</v>
      </c>
    </row>
    <row r="303" spans="1:2" ht="11.45" customHeight="1">
      <c r="A303" s="56" t="s">
        <v>768</v>
      </c>
      <c r="B303" s="57" t="s">
        <v>678</v>
      </c>
    </row>
    <row r="304" spans="1:2" ht="11.45" customHeight="1">
      <c r="A304" s="56" t="s">
        <v>769</v>
      </c>
      <c r="B304" s="57" t="s">
        <v>680</v>
      </c>
    </row>
    <row r="305" spans="1:2" ht="11.45" customHeight="1">
      <c r="A305" s="56" t="s">
        <v>770</v>
      </c>
      <c r="B305" s="57" t="s">
        <v>682</v>
      </c>
    </row>
    <row r="306" spans="1:2" ht="11.45" customHeight="1">
      <c r="A306" s="56" t="s">
        <v>771</v>
      </c>
      <c r="B306" s="57" t="s">
        <v>684</v>
      </c>
    </row>
    <row r="307" spans="1:2" ht="11.45" customHeight="1">
      <c r="A307" s="56" t="s">
        <v>772</v>
      </c>
      <c r="B307" s="57" t="s">
        <v>686</v>
      </c>
    </row>
    <row r="308" spans="1:2" ht="11.45" customHeight="1">
      <c r="A308" s="56" t="s">
        <v>773</v>
      </c>
      <c r="B308" s="57" t="s">
        <v>688</v>
      </c>
    </row>
    <row r="309" spans="1:2" ht="11.45" customHeight="1">
      <c r="A309" s="56" t="s">
        <v>774</v>
      </c>
      <c r="B309" s="57" t="s">
        <v>775</v>
      </c>
    </row>
    <row r="310" spans="1:2" ht="11.45" customHeight="1">
      <c r="A310" s="56" t="s">
        <v>776</v>
      </c>
      <c r="B310" s="57" t="s">
        <v>777</v>
      </c>
    </row>
    <row r="311" spans="1:2" ht="11.45" customHeight="1">
      <c r="A311" s="56" t="s">
        <v>778</v>
      </c>
      <c r="B311" s="57" t="s">
        <v>779</v>
      </c>
    </row>
    <row r="312" spans="1:2" ht="11.45" customHeight="1">
      <c r="A312" s="56" t="s">
        <v>780</v>
      </c>
      <c r="B312" s="57" t="s">
        <v>781</v>
      </c>
    </row>
    <row r="313" spans="1:2" ht="11.45" customHeight="1">
      <c r="A313" s="56" t="s">
        <v>782</v>
      </c>
      <c r="B313" s="57" t="s">
        <v>783</v>
      </c>
    </row>
    <row r="314" spans="1:2" ht="11.45" customHeight="1">
      <c r="A314" s="56" t="s">
        <v>784</v>
      </c>
      <c r="B314" s="57" t="s">
        <v>785</v>
      </c>
    </row>
    <row r="315" spans="1:2" ht="11.45" customHeight="1">
      <c r="A315" s="56" t="s">
        <v>786</v>
      </c>
      <c r="B315" s="57" t="s">
        <v>787</v>
      </c>
    </row>
    <row r="316" spans="1:2" ht="11.45" customHeight="1">
      <c r="A316" s="56" t="s">
        <v>788</v>
      </c>
      <c r="B316" s="57" t="s">
        <v>789</v>
      </c>
    </row>
    <row r="317" spans="1:2" ht="9.9499999999999993" customHeight="1">
      <c r="A317" s="56"/>
      <c r="B317" s="57"/>
    </row>
    <row r="318" spans="1:2" s="42" customFormat="1" ht="11.45" customHeight="1">
      <c r="A318" s="54" t="s">
        <v>790</v>
      </c>
      <c r="B318" s="55" t="s">
        <v>147</v>
      </c>
    </row>
    <row r="319" spans="1:2" ht="11.45" customHeight="1">
      <c r="A319" s="56" t="s">
        <v>791</v>
      </c>
      <c r="B319" s="57" t="s">
        <v>147</v>
      </c>
    </row>
    <row r="320" spans="1:2" s="42" customFormat="1" ht="11.45" customHeight="1">
      <c r="A320" s="54" t="s">
        <v>792</v>
      </c>
      <c r="B320" s="55" t="s">
        <v>152</v>
      </c>
    </row>
    <row r="321" spans="1:2" ht="11.45" customHeight="1">
      <c r="A321" s="56" t="s">
        <v>793</v>
      </c>
      <c r="B321" s="57" t="s">
        <v>794</v>
      </c>
    </row>
    <row r="322" spans="1:2" ht="11.45" customHeight="1">
      <c r="A322" s="56" t="s">
        <v>795</v>
      </c>
      <c r="B322" s="57" t="s">
        <v>676</v>
      </c>
    </row>
    <row r="323" spans="1:2" ht="11.45" customHeight="1">
      <c r="A323" s="56" t="s">
        <v>796</v>
      </c>
      <c r="B323" s="57" t="s">
        <v>678</v>
      </c>
    </row>
    <row r="324" spans="1:2" ht="11.45" customHeight="1">
      <c r="A324" s="56" t="s">
        <v>797</v>
      </c>
      <c r="B324" s="57" t="s">
        <v>680</v>
      </c>
    </row>
    <row r="325" spans="1:2" ht="11.45" customHeight="1">
      <c r="A325" s="56" t="s">
        <v>798</v>
      </c>
      <c r="B325" s="57" t="s">
        <v>682</v>
      </c>
    </row>
    <row r="326" spans="1:2" ht="11.45" customHeight="1">
      <c r="A326" s="56" t="s">
        <v>799</v>
      </c>
      <c r="B326" s="57" t="s">
        <v>684</v>
      </c>
    </row>
    <row r="327" spans="1:2" ht="11.45" customHeight="1">
      <c r="A327" s="56" t="s">
        <v>800</v>
      </c>
      <c r="B327" s="57" t="s">
        <v>686</v>
      </c>
    </row>
    <row r="328" spans="1:2" ht="11.45" customHeight="1">
      <c r="A328" s="56" t="s">
        <v>801</v>
      </c>
      <c r="B328" s="57" t="s">
        <v>688</v>
      </c>
    </row>
    <row r="329" spans="1:2" ht="11.45" customHeight="1">
      <c r="A329" s="56" t="s">
        <v>802</v>
      </c>
      <c r="B329" s="57" t="s">
        <v>690</v>
      </c>
    </row>
    <row r="330" spans="1:2" ht="11.45" customHeight="1">
      <c r="A330" s="56" t="s">
        <v>803</v>
      </c>
      <c r="B330" s="57" t="s">
        <v>692</v>
      </c>
    </row>
    <row r="331" spans="1:2" ht="11.45" customHeight="1">
      <c r="A331" s="56" t="s">
        <v>804</v>
      </c>
      <c r="B331" s="57" t="s">
        <v>805</v>
      </c>
    </row>
    <row r="332" spans="1:2" ht="11.45" customHeight="1">
      <c r="A332" s="56" t="s">
        <v>806</v>
      </c>
      <c r="B332" s="57" t="s">
        <v>807</v>
      </c>
    </row>
    <row r="333" spans="1:2" ht="23.45" customHeight="1">
      <c r="A333" s="58" t="s">
        <v>808</v>
      </c>
      <c r="B333" s="59" t="s">
        <v>809</v>
      </c>
    </row>
    <row r="334" spans="1:2" ht="23.45" customHeight="1">
      <c r="A334" s="58" t="s">
        <v>810</v>
      </c>
      <c r="B334" s="59" t="s">
        <v>811</v>
      </c>
    </row>
    <row r="335" spans="1:2" ht="11.45" customHeight="1">
      <c r="A335" s="56" t="s">
        <v>812</v>
      </c>
      <c r="B335" s="57" t="s">
        <v>813</v>
      </c>
    </row>
    <row r="336" spans="1:2" ht="11.45" customHeight="1">
      <c r="A336" s="56" t="s">
        <v>814</v>
      </c>
      <c r="B336" s="57" t="s">
        <v>553</v>
      </c>
    </row>
    <row r="337" spans="1:2" ht="11.45" customHeight="1">
      <c r="A337" s="56" t="s">
        <v>815</v>
      </c>
      <c r="B337" s="57" t="s">
        <v>555</v>
      </c>
    </row>
    <row r="338" spans="1:2" ht="11.45" customHeight="1">
      <c r="A338" s="56" t="s">
        <v>816</v>
      </c>
      <c r="B338" s="57" t="s">
        <v>557</v>
      </c>
    </row>
    <row r="339" spans="1:2" ht="11.45" customHeight="1">
      <c r="A339" s="56" t="s">
        <v>817</v>
      </c>
      <c r="B339" s="57" t="s">
        <v>559</v>
      </c>
    </row>
    <row r="340" spans="1:2" ht="11.45" customHeight="1">
      <c r="A340" s="56" t="s">
        <v>818</v>
      </c>
      <c r="B340" s="57" t="s">
        <v>561</v>
      </c>
    </row>
    <row r="341" spans="1:2" ht="11.45" customHeight="1">
      <c r="A341" s="56" t="s">
        <v>819</v>
      </c>
      <c r="B341" s="57" t="s">
        <v>563</v>
      </c>
    </row>
    <row r="342" spans="1:2" ht="11.45" customHeight="1">
      <c r="A342" s="56" t="s">
        <v>820</v>
      </c>
      <c r="B342" s="57" t="s">
        <v>565</v>
      </c>
    </row>
    <row r="343" spans="1:2" ht="11.45" customHeight="1">
      <c r="A343" s="56" t="s">
        <v>821</v>
      </c>
      <c r="B343" s="57" t="s">
        <v>822</v>
      </c>
    </row>
    <row r="344" spans="1:2" ht="11.45" customHeight="1">
      <c r="A344" s="56" t="s">
        <v>823</v>
      </c>
      <c r="B344" s="57" t="s">
        <v>824</v>
      </c>
    </row>
    <row r="345" spans="1:2" ht="11.45" customHeight="1">
      <c r="A345" s="56" t="s">
        <v>825</v>
      </c>
      <c r="B345" s="57" t="s">
        <v>826</v>
      </c>
    </row>
    <row r="346" spans="1:2" ht="11.45" customHeight="1">
      <c r="A346" s="56" t="s">
        <v>827</v>
      </c>
      <c r="B346" s="57" t="s">
        <v>676</v>
      </c>
    </row>
    <row r="347" spans="1:2" ht="11.45" customHeight="1">
      <c r="A347" s="56" t="s">
        <v>828</v>
      </c>
      <c r="B347" s="57" t="s">
        <v>678</v>
      </c>
    </row>
    <row r="348" spans="1:2" ht="11.45" customHeight="1">
      <c r="A348" s="56" t="s">
        <v>829</v>
      </c>
      <c r="B348" s="57" t="s">
        <v>680</v>
      </c>
    </row>
    <row r="349" spans="1:2" ht="11.45" customHeight="1">
      <c r="A349" s="56" t="s">
        <v>830</v>
      </c>
      <c r="B349" s="57" t="s">
        <v>682</v>
      </c>
    </row>
    <row r="350" spans="1:2" ht="11.45" customHeight="1">
      <c r="A350" s="56" t="s">
        <v>831</v>
      </c>
      <c r="B350" s="57" t="s">
        <v>684</v>
      </c>
    </row>
    <row r="351" spans="1:2" ht="11.45" customHeight="1">
      <c r="A351" s="56" t="s">
        <v>832</v>
      </c>
      <c r="B351" s="57" t="s">
        <v>686</v>
      </c>
    </row>
    <row r="352" spans="1:2" ht="11.45" customHeight="1">
      <c r="A352" s="56" t="s">
        <v>833</v>
      </c>
      <c r="B352" s="57" t="s">
        <v>688</v>
      </c>
    </row>
    <row r="353" spans="1:2" ht="11.45" customHeight="1">
      <c r="A353" s="56" t="s">
        <v>834</v>
      </c>
      <c r="B353" s="57" t="s">
        <v>775</v>
      </c>
    </row>
    <row r="354" spans="1:2" ht="11.45" customHeight="1">
      <c r="A354" s="56" t="s">
        <v>835</v>
      </c>
      <c r="B354" s="57" t="s">
        <v>777</v>
      </c>
    </row>
    <row r="355" spans="1:2" ht="11.45" customHeight="1">
      <c r="A355" s="56" t="s">
        <v>836</v>
      </c>
      <c r="B355" s="57" t="s">
        <v>779</v>
      </c>
    </row>
    <row r="356" spans="1:2" ht="11.45" customHeight="1">
      <c r="A356" s="56"/>
      <c r="B356" s="57"/>
    </row>
    <row r="357" spans="1:2" s="42" customFormat="1" ht="11.45" customHeight="1">
      <c r="A357" s="54" t="s">
        <v>837</v>
      </c>
      <c r="B357" s="55" t="s">
        <v>838</v>
      </c>
    </row>
    <row r="358" spans="1:2" ht="11.45" customHeight="1">
      <c r="A358" s="56" t="s">
        <v>839</v>
      </c>
      <c r="B358" s="57" t="s">
        <v>840</v>
      </c>
    </row>
    <row r="359" spans="1:2" ht="11.45" customHeight="1">
      <c r="A359" s="56" t="s">
        <v>841</v>
      </c>
      <c r="B359" s="57" t="s">
        <v>842</v>
      </c>
    </row>
    <row r="360" spans="1:2" ht="11.45" customHeight="1">
      <c r="A360" s="56" t="s">
        <v>843</v>
      </c>
      <c r="B360" s="57" t="s">
        <v>676</v>
      </c>
    </row>
    <row r="361" spans="1:2" ht="11.45" customHeight="1">
      <c r="A361" s="56" t="s">
        <v>844</v>
      </c>
      <c r="B361" s="57" t="s">
        <v>678</v>
      </c>
    </row>
    <row r="362" spans="1:2" ht="11.45" customHeight="1">
      <c r="A362" s="56" t="s">
        <v>845</v>
      </c>
      <c r="B362" s="57" t="s">
        <v>680</v>
      </c>
    </row>
    <row r="363" spans="1:2" ht="11.45" customHeight="1">
      <c r="A363" s="56" t="s">
        <v>846</v>
      </c>
      <c r="B363" s="57" t="s">
        <v>682</v>
      </c>
    </row>
    <row r="364" spans="1:2" ht="11.45" customHeight="1">
      <c r="A364" s="56" t="s">
        <v>847</v>
      </c>
      <c r="B364" s="57" t="s">
        <v>684</v>
      </c>
    </row>
    <row r="365" spans="1:2" ht="11.45" customHeight="1">
      <c r="A365" s="56" t="s">
        <v>848</v>
      </c>
      <c r="B365" s="57" t="s">
        <v>686</v>
      </c>
    </row>
    <row r="366" spans="1:2" ht="11.45" customHeight="1">
      <c r="A366" s="56" t="s">
        <v>849</v>
      </c>
      <c r="B366" s="57" t="s">
        <v>688</v>
      </c>
    </row>
    <row r="367" spans="1:2" ht="11.45" customHeight="1">
      <c r="A367" s="56" t="s">
        <v>850</v>
      </c>
      <c r="B367" s="57" t="s">
        <v>775</v>
      </c>
    </row>
    <row r="368" spans="1:2" ht="11.45" customHeight="1">
      <c r="A368" s="56" t="s">
        <v>851</v>
      </c>
      <c r="B368" s="57" t="s">
        <v>777</v>
      </c>
    </row>
    <row r="369" spans="1:2" ht="11.45" customHeight="1">
      <c r="A369" s="56" t="s">
        <v>852</v>
      </c>
      <c r="B369" s="57" t="s">
        <v>779</v>
      </c>
    </row>
    <row r="370" spans="1:2" ht="11.45" customHeight="1">
      <c r="A370" s="56" t="s">
        <v>853</v>
      </c>
      <c r="B370" s="57" t="s">
        <v>854</v>
      </c>
    </row>
    <row r="371" spans="1:2" ht="11.45" customHeight="1">
      <c r="A371" s="56" t="s">
        <v>855</v>
      </c>
      <c r="B371" s="57" t="s">
        <v>856</v>
      </c>
    </row>
    <row r="372" spans="1:2" ht="11.45" customHeight="1">
      <c r="A372" s="56" t="s">
        <v>857</v>
      </c>
      <c r="B372" s="57" t="s">
        <v>676</v>
      </c>
    </row>
    <row r="373" spans="1:2" ht="11.45" customHeight="1">
      <c r="A373" s="56" t="s">
        <v>858</v>
      </c>
      <c r="B373" s="57" t="s">
        <v>678</v>
      </c>
    </row>
    <row r="374" spans="1:2" ht="11.45" customHeight="1">
      <c r="A374" s="56" t="s">
        <v>859</v>
      </c>
      <c r="B374" s="57" t="s">
        <v>680</v>
      </c>
    </row>
    <row r="375" spans="1:2" ht="11.45" customHeight="1">
      <c r="A375" s="56" t="s">
        <v>860</v>
      </c>
      <c r="B375" s="57" t="s">
        <v>682</v>
      </c>
    </row>
    <row r="376" spans="1:2" ht="11.45" customHeight="1">
      <c r="A376" s="56" t="s">
        <v>861</v>
      </c>
      <c r="B376" s="57" t="s">
        <v>684</v>
      </c>
    </row>
    <row r="377" spans="1:2" ht="11.45" customHeight="1">
      <c r="A377" s="56" t="s">
        <v>862</v>
      </c>
      <c r="B377" s="57" t="s">
        <v>686</v>
      </c>
    </row>
    <row r="378" spans="1:2" ht="11.45" customHeight="1">
      <c r="A378" s="56" t="s">
        <v>863</v>
      </c>
      <c r="B378" s="57" t="s">
        <v>688</v>
      </c>
    </row>
    <row r="379" spans="1:2" ht="11.45" customHeight="1">
      <c r="A379" s="56" t="s">
        <v>864</v>
      </c>
      <c r="B379" s="57" t="s">
        <v>775</v>
      </c>
    </row>
    <row r="380" spans="1:2" ht="11.45" customHeight="1">
      <c r="A380" s="56" t="s">
        <v>865</v>
      </c>
      <c r="B380" s="57" t="s">
        <v>777</v>
      </c>
    </row>
    <row r="381" spans="1:2" ht="11.45" customHeight="1">
      <c r="A381" s="56" t="s">
        <v>866</v>
      </c>
      <c r="B381" s="57" t="s">
        <v>779</v>
      </c>
    </row>
    <row r="382" spans="1:2">
      <c r="A382" s="60"/>
      <c r="B382" s="60"/>
    </row>
    <row r="383" spans="1:2">
      <c r="A383" s="60"/>
      <c r="B383" s="60"/>
    </row>
    <row r="384" spans="1:2">
      <c r="A384" s="60"/>
      <c r="B384" s="60"/>
    </row>
    <row r="385" spans="1:2">
      <c r="A385" s="60"/>
      <c r="B385" s="60"/>
    </row>
    <row r="386" spans="1:2">
      <c r="A386" s="60"/>
      <c r="B386" s="60"/>
    </row>
    <row r="387" spans="1:2">
      <c r="A387" s="60"/>
      <c r="B387" s="60"/>
    </row>
    <row r="388" spans="1:2">
      <c r="A388" s="60"/>
      <c r="B388" s="60"/>
    </row>
    <row r="389" spans="1:2">
      <c r="A389" s="60"/>
      <c r="B389" s="60"/>
    </row>
    <row r="390" spans="1:2">
      <c r="A390" s="60"/>
      <c r="B390" s="60"/>
    </row>
    <row r="391" spans="1:2">
      <c r="A391" s="60"/>
      <c r="B391" s="60"/>
    </row>
    <row r="392" spans="1:2">
      <c r="A392" s="60"/>
      <c r="B392" s="60"/>
    </row>
    <row r="393" spans="1:2">
      <c r="A393" s="60"/>
      <c r="B393" s="60"/>
    </row>
    <row r="394" spans="1:2">
      <c r="A394" s="60"/>
      <c r="B394" s="60"/>
    </row>
    <row r="395" spans="1:2">
      <c r="A395" s="61"/>
      <c r="B395" s="61"/>
    </row>
    <row r="396" spans="1:2">
      <c r="A396" s="61"/>
      <c r="B396" s="61"/>
    </row>
    <row r="397" spans="1:2">
      <c r="A397" s="60"/>
      <c r="B397" s="60"/>
    </row>
    <row r="398" spans="1:2">
      <c r="A398" s="61"/>
      <c r="B398" s="61"/>
    </row>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sheetData>
  <mergeCells count="3">
    <mergeCell ref="A2:A3"/>
    <mergeCell ref="B2: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18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C52"/>
  <sheetViews>
    <sheetView zoomScale="140" zoomScaleNormal="140" zoomScalePageLayoutView="140" workbookViewId="0">
      <selection sqref="A1:C1"/>
    </sheetView>
  </sheetViews>
  <sheetFormatPr baseColWidth="10" defaultColWidth="11.42578125" defaultRowHeight="11.1" customHeight="1"/>
  <cols>
    <col min="1" max="1" width="3.7109375" style="70" customWidth="1"/>
    <col min="2" max="2" width="44.7109375" style="71" customWidth="1"/>
    <col min="3" max="3" width="42.7109375" style="72" customWidth="1"/>
    <col min="4" max="16384" width="11.42578125" style="41"/>
  </cols>
  <sheetData>
    <row r="1" spans="1:3" s="50" customFormat="1" ht="39.950000000000003" customHeight="1">
      <c r="A1" s="195" t="s">
        <v>30</v>
      </c>
      <c r="B1" s="195"/>
      <c r="C1" s="195"/>
    </row>
    <row r="2" spans="1:3" ht="11.1" customHeight="1">
      <c r="A2" s="196" t="s">
        <v>867</v>
      </c>
      <c r="B2" s="198" t="s">
        <v>188</v>
      </c>
      <c r="C2" s="200" t="s">
        <v>868</v>
      </c>
    </row>
    <row r="3" spans="1:3" ht="11.25">
      <c r="A3" s="197"/>
      <c r="B3" s="199"/>
      <c r="C3" s="201"/>
    </row>
    <row r="4" spans="1:3" ht="11.1" customHeight="1">
      <c r="A4" s="62"/>
      <c r="B4" s="63"/>
      <c r="C4" s="64"/>
    </row>
    <row r="5" spans="1:3" ht="24" customHeight="1">
      <c r="A5" s="65">
        <v>1</v>
      </c>
      <c r="B5" s="66" t="s">
        <v>142</v>
      </c>
      <c r="C5" s="64" t="s">
        <v>869</v>
      </c>
    </row>
    <row r="6" spans="1:3" ht="24" customHeight="1">
      <c r="A6" s="65">
        <v>2</v>
      </c>
      <c r="B6" s="66" t="s">
        <v>143</v>
      </c>
      <c r="C6" s="64" t="s">
        <v>870</v>
      </c>
    </row>
    <row r="7" spans="1:3" ht="22.5" customHeight="1">
      <c r="A7" s="65">
        <v>3</v>
      </c>
      <c r="B7" s="66" t="s">
        <v>961</v>
      </c>
      <c r="C7" s="64" t="s">
        <v>871</v>
      </c>
    </row>
    <row r="8" spans="1:3" ht="12" customHeight="1">
      <c r="A8" s="65">
        <v>4</v>
      </c>
      <c r="B8" s="66" t="s">
        <v>144</v>
      </c>
      <c r="C8" s="64" t="s">
        <v>872</v>
      </c>
    </row>
    <row r="9" spans="1:3" ht="24" customHeight="1">
      <c r="A9" s="65">
        <v>5</v>
      </c>
      <c r="B9" s="66" t="s">
        <v>145</v>
      </c>
      <c r="C9" s="64" t="s">
        <v>873</v>
      </c>
    </row>
    <row r="10" spans="1:3" ht="12" customHeight="1">
      <c r="A10" s="65">
        <v>6</v>
      </c>
      <c r="B10" s="66" t="s">
        <v>146</v>
      </c>
      <c r="C10" s="64" t="s">
        <v>874</v>
      </c>
    </row>
    <row r="11" spans="1:3" ht="12" customHeight="1">
      <c r="A11" s="65" t="s">
        <v>875</v>
      </c>
      <c r="B11" s="66"/>
      <c r="C11" s="64"/>
    </row>
    <row r="12" spans="1:3" ht="12" customHeight="1">
      <c r="A12" s="67">
        <v>7</v>
      </c>
      <c r="B12" s="68" t="s">
        <v>147</v>
      </c>
      <c r="C12" s="69" t="s">
        <v>876</v>
      </c>
    </row>
    <row r="13" spans="1:3" ht="12" customHeight="1">
      <c r="A13" s="65" t="s">
        <v>875</v>
      </c>
      <c r="B13" s="66"/>
      <c r="C13" s="64"/>
    </row>
    <row r="14" spans="1:3" ht="12" customHeight="1">
      <c r="A14" s="65">
        <v>8</v>
      </c>
      <c r="B14" s="66" t="s">
        <v>877</v>
      </c>
      <c r="C14" s="64" t="s">
        <v>878</v>
      </c>
    </row>
    <row r="15" spans="1:3" ht="12" customHeight="1">
      <c r="A15" s="65">
        <v>9</v>
      </c>
      <c r="B15" s="66" t="s">
        <v>879</v>
      </c>
      <c r="C15" s="64">
        <v>7851</v>
      </c>
    </row>
    <row r="16" spans="1:3" ht="12" customHeight="1">
      <c r="A16" s="65">
        <v>10</v>
      </c>
      <c r="B16" s="66" t="s">
        <v>150</v>
      </c>
      <c r="C16" s="64" t="s">
        <v>880</v>
      </c>
    </row>
    <row r="17" spans="1:3" ht="12" customHeight="1">
      <c r="A17" s="65">
        <v>11</v>
      </c>
      <c r="B17" s="66" t="s">
        <v>151</v>
      </c>
      <c r="C17" s="64" t="s">
        <v>881</v>
      </c>
    </row>
    <row r="18" spans="1:3" ht="12" customHeight="1">
      <c r="A18" s="65">
        <v>12</v>
      </c>
      <c r="B18" s="66" t="s">
        <v>146</v>
      </c>
      <c r="C18" s="64" t="s">
        <v>882</v>
      </c>
    </row>
    <row r="19" spans="1:3" ht="12" customHeight="1">
      <c r="A19" s="65" t="s">
        <v>875</v>
      </c>
      <c r="B19" s="66"/>
      <c r="C19" s="64"/>
    </row>
    <row r="20" spans="1:3" ht="12" customHeight="1">
      <c r="A20" s="67">
        <v>13</v>
      </c>
      <c r="B20" s="68" t="s">
        <v>152</v>
      </c>
      <c r="C20" s="69" t="s">
        <v>883</v>
      </c>
    </row>
    <row r="21" spans="1:3" ht="12" customHeight="1">
      <c r="A21" s="65" t="s">
        <v>875</v>
      </c>
      <c r="B21" s="66"/>
      <c r="C21" s="64"/>
    </row>
    <row r="22" spans="1:3" ht="12" customHeight="1">
      <c r="A22" s="67">
        <v>14</v>
      </c>
      <c r="B22" s="68" t="s">
        <v>153</v>
      </c>
      <c r="C22" s="69" t="s">
        <v>884</v>
      </c>
    </row>
    <row r="23" spans="1:3" ht="12" customHeight="1">
      <c r="A23" s="65" t="s">
        <v>875</v>
      </c>
      <c r="B23" s="66"/>
      <c r="C23" s="64"/>
    </row>
    <row r="24" spans="1:3" ht="24" customHeight="1">
      <c r="A24" s="65">
        <v>15</v>
      </c>
      <c r="B24" s="66" t="s">
        <v>154</v>
      </c>
      <c r="C24" s="64" t="s">
        <v>885</v>
      </c>
    </row>
    <row r="25" spans="1:3" ht="12" customHeight="1">
      <c r="A25" s="65">
        <v>16</v>
      </c>
      <c r="B25" s="66" t="s">
        <v>155</v>
      </c>
      <c r="C25" s="64">
        <v>6021</v>
      </c>
    </row>
    <row r="26" spans="1:3" ht="12" customHeight="1">
      <c r="A26" s="65">
        <v>17</v>
      </c>
      <c r="B26" s="66" t="s">
        <v>171</v>
      </c>
      <c r="C26" s="64" t="s">
        <v>886</v>
      </c>
    </row>
    <row r="27" spans="1:3" ht="12" customHeight="1">
      <c r="A27" s="65">
        <v>18</v>
      </c>
      <c r="B27" s="66" t="s">
        <v>172</v>
      </c>
      <c r="C27" s="64" t="s">
        <v>887</v>
      </c>
    </row>
    <row r="28" spans="1:3" ht="12" customHeight="1">
      <c r="A28" s="65">
        <v>19</v>
      </c>
      <c r="B28" s="66" t="s">
        <v>61</v>
      </c>
      <c r="C28" s="64">
        <v>6111</v>
      </c>
    </row>
    <row r="29" spans="1:3" ht="12" customHeight="1">
      <c r="A29" s="65">
        <v>20</v>
      </c>
      <c r="B29" s="66" t="s">
        <v>888</v>
      </c>
      <c r="C29" s="64" t="s">
        <v>889</v>
      </c>
    </row>
    <row r="30" spans="1:3" ht="12" customHeight="1">
      <c r="A30" s="65">
        <v>21</v>
      </c>
      <c r="B30" s="66" t="s">
        <v>890</v>
      </c>
      <c r="C30" s="64">
        <v>6141</v>
      </c>
    </row>
    <row r="31" spans="1:3" ht="12" customHeight="1">
      <c r="A31" s="65">
        <v>22</v>
      </c>
      <c r="B31" s="66" t="s">
        <v>891</v>
      </c>
      <c r="C31" s="64" t="s">
        <v>892</v>
      </c>
    </row>
    <row r="32" spans="1:3" ht="12" customHeight="1">
      <c r="A32" s="65">
        <v>23</v>
      </c>
      <c r="B32" s="66" t="s">
        <v>159</v>
      </c>
      <c r="C32" s="64" t="s">
        <v>893</v>
      </c>
    </row>
    <row r="33" spans="1:3" ht="33.75">
      <c r="A33" s="65">
        <v>24</v>
      </c>
      <c r="B33" s="66" t="s">
        <v>160</v>
      </c>
      <c r="C33" s="64" t="s">
        <v>894</v>
      </c>
    </row>
    <row r="34" spans="1:3" ht="12" customHeight="1">
      <c r="A34" s="65">
        <v>25</v>
      </c>
      <c r="B34" s="66" t="s">
        <v>146</v>
      </c>
      <c r="C34" s="64" t="s">
        <v>874</v>
      </c>
    </row>
    <row r="35" spans="1:3" ht="12" customHeight="1">
      <c r="A35" s="65" t="s">
        <v>875</v>
      </c>
      <c r="B35" s="66"/>
      <c r="C35" s="64"/>
    </row>
    <row r="36" spans="1:3" ht="12" customHeight="1">
      <c r="A36" s="67">
        <v>26</v>
      </c>
      <c r="B36" s="68" t="s">
        <v>161</v>
      </c>
      <c r="C36" s="69" t="s">
        <v>895</v>
      </c>
    </row>
    <row r="37" spans="1:3" ht="12" customHeight="1">
      <c r="A37" s="65" t="s">
        <v>875</v>
      </c>
      <c r="B37" s="66"/>
      <c r="C37" s="64"/>
    </row>
    <row r="38" spans="1:3" ht="12" customHeight="1">
      <c r="A38" s="65">
        <v>27</v>
      </c>
      <c r="B38" s="66" t="s">
        <v>162</v>
      </c>
      <c r="C38" s="64">
        <v>6811</v>
      </c>
    </row>
    <row r="39" spans="1:3" ht="12" customHeight="1">
      <c r="A39" s="65">
        <v>28</v>
      </c>
      <c r="B39" s="66" t="s">
        <v>163</v>
      </c>
      <c r="C39" s="64" t="s">
        <v>896</v>
      </c>
    </row>
    <row r="40" spans="1:3" ht="24" customHeight="1">
      <c r="A40" s="65">
        <v>29</v>
      </c>
      <c r="B40" s="66" t="s">
        <v>164</v>
      </c>
      <c r="C40" s="64" t="s">
        <v>897</v>
      </c>
    </row>
    <row r="41" spans="1:3" ht="12" customHeight="1">
      <c r="A41" s="65">
        <v>30</v>
      </c>
      <c r="B41" s="66" t="s">
        <v>146</v>
      </c>
      <c r="C41" s="64" t="s">
        <v>882</v>
      </c>
    </row>
    <row r="42" spans="1:3" ht="12" customHeight="1">
      <c r="A42" s="65" t="s">
        <v>875</v>
      </c>
      <c r="B42" s="66"/>
      <c r="C42" s="64"/>
    </row>
    <row r="43" spans="1:3" ht="12" customHeight="1">
      <c r="A43" s="67">
        <v>31</v>
      </c>
      <c r="B43" s="68" t="s">
        <v>165</v>
      </c>
      <c r="C43" s="69" t="s">
        <v>898</v>
      </c>
    </row>
    <row r="44" spans="1:3" ht="12" customHeight="1">
      <c r="A44" s="67" t="s">
        <v>875</v>
      </c>
      <c r="B44" s="68"/>
      <c r="C44" s="69"/>
    </row>
    <row r="45" spans="1:3" ht="12" customHeight="1">
      <c r="A45" s="67">
        <v>32</v>
      </c>
      <c r="B45" s="68" t="s">
        <v>166</v>
      </c>
      <c r="C45" s="69" t="s">
        <v>899</v>
      </c>
    </row>
    <row r="46" spans="1:3" ht="12" customHeight="1">
      <c r="A46" s="67" t="s">
        <v>875</v>
      </c>
      <c r="B46" s="68"/>
      <c r="C46" s="69"/>
    </row>
    <row r="47" spans="1:3" ht="12" customHeight="1">
      <c r="A47" s="67">
        <v>33</v>
      </c>
      <c r="B47" s="68" t="s">
        <v>167</v>
      </c>
      <c r="C47" s="69" t="s">
        <v>900</v>
      </c>
    </row>
    <row r="48" spans="1:3" ht="12" customHeight="1">
      <c r="A48" s="67" t="s">
        <v>875</v>
      </c>
      <c r="B48" s="68"/>
      <c r="C48" s="69"/>
    </row>
    <row r="49" spans="1:3" ht="22.5" customHeight="1">
      <c r="A49" s="67">
        <v>34</v>
      </c>
      <c r="B49" s="68" t="s">
        <v>962</v>
      </c>
      <c r="C49" s="69" t="s">
        <v>901</v>
      </c>
    </row>
    <row r="50" spans="1:3" ht="12" customHeight="1">
      <c r="A50" s="65" t="s">
        <v>875</v>
      </c>
      <c r="B50" s="66"/>
      <c r="C50" s="64"/>
    </row>
    <row r="51" spans="1:3" ht="12" customHeight="1">
      <c r="A51" s="65">
        <v>35</v>
      </c>
      <c r="B51" s="66" t="s">
        <v>169</v>
      </c>
      <c r="C51" s="64" t="s">
        <v>902</v>
      </c>
    </row>
    <row r="52" spans="1:3" ht="12" customHeight="1">
      <c r="A52" s="65">
        <v>36</v>
      </c>
      <c r="B52" s="66" t="s">
        <v>170</v>
      </c>
      <c r="C52" s="64" t="s">
        <v>903</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4"/>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
    </sheetView>
  </sheetViews>
  <sheetFormatPr baseColWidth="10" defaultColWidth="11.42578125" defaultRowHeight="11.25"/>
  <cols>
    <col min="1" max="1" width="3.5703125" style="21" customWidth="1"/>
    <col min="2" max="2" width="40.5703125" style="80" customWidth="1"/>
    <col min="3" max="6" width="11.7109375" style="80" customWidth="1"/>
    <col min="7" max="16384" width="11.42578125" style="80"/>
  </cols>
  <sheetData>
    <row r="1" spans="1:8" s="73" customFormat="1" ht="33" customHeight="1">
      <c r="A1" s="204" t="s">
        <v>82</v>
      </c>
      <c r="B1" s="205"/>
      <c r="C1" s="202" t="str">
        <f>"Auszahlungen und Einzahlungen der Gemeinden
und Gemeindeverbände "&amp;Deckblatt!A7 - 1&amp;" und "&amp;Deckblatt!A7&amp;" 
nach Arten"</f>
        <v>Auszahlungen und Einzahlungen der Gemeinden
und Gemeindeverbände 2019 und 2020 
nach Arten</v>
      </c>
      <c r="D1" s="202"/>
      <c r="E1" s="202"/>
      <c r="F1" s="203"/>
    </row>
    <row r="2" spans="1:8" s="73" customFormat="1" ht="15" customHeight="1">
      <c r="A2" s="204"/>
      <c r="B2" s="205"/>
      <c r="C2" s="202"/>
      <c r="D2" s="202"/>
      <c r="E2" s="202"/>
      <c r="F2" s="203"/>
    </row>
    <row r="3" spans="1:8" s="73" customFormat="1" ht="15" customHeight="1">
      <c r="A3" s="204"/>
      <c r="B3" s="205"/>
      <c r="C3" s="202"/>
      <c r="D3" s="202"/>
      <c r="E3" s="202"/>
      <c r="F3" s="203"/>
    </row>
    <row r="4" spans="1:8" s="74" customFormat="1" ht="11.45" customHeight="1">
      <c r="A4" s="206" t="s">
        <v>80</v>
      </c>
      <c r="B4" s="207" t="s">
        <v>188</v>
      </c>
      <c r="C4" s="208">
        <f>Deckblatt!A7-1</f>
        <v>2019</v>
      </c>
      <c r="D4" s="208"/>
      <c r="E4" s="208">
        <f>Deckblatt!A7</f>
        <v>2020</v>
      </c>
      <c r="F4" s="209"/>
    </row>
    <row r="5" spans="1:8" s="74" customFormat="1" ht="11.45" customHeight="1">
      <c r="A5" s="206"/>
      <c r="B5" s="207"/>
      <c r="C5" s="208"/>
      <c r="D5" s="208"/>
      <c r="E5" s="208"/>
      <c r="F5" s="209"/>
    </row>
    <row r="6" spans="1:8" s="74" customFormat="1" ht="11.45" customHeight="1">
      <c r="A6" s="206"/>
      <c r="B6" s="207"/>
      <c r="C6" s="208"/>
      <c r="D6" s="208"/>
      <c r="E6" s="208"/>
      <c r="F6" s="209"/>
    </row>
    <row r="7" spans="1:8" s="74" customFormat="1" ht="11.45" customHeight="1">
      <c r="A7" s="206"/>
      <c r="B7" s="207"/>
      <c r="C7" s="208"/>
      <c r="D7" s="208"/>
      <c r="E7" s="208"/>
      <c r="F7" s="209"/>
      <c r="G7" s="75"/>
      <c r="H7" s="75"/>
    </row>
    <row r="8" spans="1:8" s="74" customFormat="1" ht="11.45" customHeight="1">
      <c r="A8" s="206"/>
      <c r="B8" s="207"/>
      <c r="C8" s="208"/>
      <c r="D8" s="208"/>
      <c r="E8" s="208"/>
      <c r="F8" s="209"/>
    </row>
    <row r="9" spans="1:8" s="76" customFormat="1" ht="11.45" customHeight="1">
      <c r="A9" s="206"/>
      <c r="B9" s="207"/>
      <c r="C9" s="208"/>
      <c r="D9" s="208"/>
      <c r="E9" s="208"/>
      <c r="F9" s="209"/>
    </row>
    <row r="10" spans="1:8" s="76" customFormat="1" ht="11.45" customHeight="1">
      <c r="A10" s="206"/>
      <c r="B10" s="207"/>
      <c r="C10" s="211" t="s">
        <v>0</v>
      </c>
      <c r="D10" s="211" t="s">
        <v>81</v>
      </c>
      <c r="E10" s="211" t="s">
        <v>0</v>
      </c>
      <c r="F10" s="210" t="s">
        <v>81</v>
      </c>
    </row>
    <row r="11" spans="1:8" s="76" customFormat="1" ht="11.45" customHeight="1">
      <c r="A11" s="206"/>
      <c r="B11" s="207"/>
      <c r="C11" s="211"/>
      <c r="D11" s="211"/>
      <c r="E11" s="211"/>
      <c r="F11" s="210"/>
    </row>
    <row r="12" spans="1:8" s="76" customFormat="1" ht="11.45" customHeight="1">
      <c r="A12" s="206"/>
      <c r="B12" s="207"/>
      <c r="C12" s="211"/>
      <c r="D12" s="211"/>
      <c r="E12" s="211"/>
      <c r="F12" s="210"/>
    </row>
    <row r="13" spans="1:8" s="76" customFormat="1" ht="11.45" customHeight="1">
      <c r="A13" s="206"/>
      <c r="B13" s="207"/>
      <c r="C13" s="211"/>
      <c r="D13" s="211"/>
      <c r="E13" s="211"/>
      <c r="F13" s="210"/>
    </row>
    <row r="14" spans="1:8" s="76" customFormat="1" ht="11.45" customHeight="1">
      <c r="A14" s="206"/>
      <c r="B14" s="207"/>
      <c r="C14" s="211"/>
      <c r="D14" s="211"/>
      <c r="E14" s="211"/>
      <c r="F14" s="210"/>
    </row>
    <row r="15" spans="1:8" s="76" customFormat="1" ht="11.45" customHeight="1">
      <c r="A15" s="206"/>
      <c r="B15" s="207"/>
      <c r="C15" s="211"/>
      <c r="D15" s="211"/>
      <c r="E15" s="211"/>
      <c r="F15" s="210"/>
    </row>
    <row r="16" spans="1:8" s="76" customFormat="1" ht="11.45" customHeight="1">
      <c r="A16" s="206"/>
      <c r="B16" s="207"/>
      <c r="C16" s="211"/>
      <c r="D16" s="211"/>
      <c r="E16" s="211"/>
      <c r="F16" s="210"/>
    </row>
    <row r="17" spans="1:6" s="25" customFormat="1" ht="11.45" customHeight="1">
      <c r="A17" s="18">
        <v>1</v>
      </c>
      <c r="B17" s="19">
        <v>2</v>
      </c>
      <c r="C17" s="26">
        <v>3</v>
      </c>
      <c r="D17" s="26">
        <v>4</v>
      </c>
      <c r="E17" s="26">
        <v>5</v>
      </c>
      <c r="F17" s="20">
        <v>6</v>
      </c>
    </row>
    <row r="18" spans="1:6" ht="11.45" customHeight="1">
      <c r="A18" s="91"/>
      <c r="B18" s="78"/>
      <c r="C18" s="79" t="s">
        <v>83</v>
      </c>
    </row>
    <row r="19" spans="1:6" ht="10.5" customHeight="1">
      <c r="A19" s="22">
        <f>IF(B19&lt;&gt;"",COUNTA($B$19:B19),"")</f>
        <v>1</v>
      </c>
      <c r="B19" s="81" t="s">
        <v>142</v>
      </c>
      <c r="C19" s="93">
        <v>1118386</v>
      </c>
      <c r="D19" s="94">
        <v>695.05</v>
      </c>
      <c r="E19" s="82">
        <v>1162812</v>
      </c>
      <c r="F19" s="83">
        <v>722.53</v>
      </c>
    </row>
    <row r="20" spans="1:6" ht="10.5" customHeight="1">
      <c r="A20" s="22">
        <f>IF(B20&lt;&gt;"",COUNTA($B$19:B20),"")</f>
        <v>2</v>
      </c>
      <c r="B20" s="81" t="s">
        <v>143</v>
      </c>
      <c r="C20" s="93">
        <v>646777</v>
      </c>
      <c r="D20" s="94">
        <v>401.96</v>
      </c>
      <c r="E20" s="82">
        <v>676109</v>
      </c>
      <c r="F20" s="83">
        <v>420.11</v>
      </c>
    </row>
    <row r="21" spans="1:6" ht="21.6" customHeight="1">
      <c r="A21" s="22">
        <f>IF(B21&lt;&gt;"",COUNTA($B$19:B21),"")</f>
        <v>3</v>
      </c>
      <c r="B21" s="84" t="s">
        <v>959</v>
      </c>
      <c r="C21" s="93">
        <v>1387254</v>
      </c>
      <c r="D21" s="94">
        <v>862.15</v>
      </c>
      <c r="E21" s="82">
        <v>1322031</v>
      </c>
      <c r="F21" s="83">
        <v>821.46</v>
      </c>
    </row>
    <row r="22" spans="1:6" ht="10.5" customHeight="1">
      <c r="A22" s="22">
        <f>IF(B22&lt;&gt;"",COUNTA($B$19:B22),"")</f>
        <v>4</v>
      </c>
      <c r="B22" s="81" t="s">
        <v>144</v>
      </c>
      <c r="C22" s="93">
        <v>22747</v>
      </c>
      <c r="D22" s="94">
        <v>14.14</v>
      </c>
      <c r="E22" s="82">
        <v>19870</v>
      </c>
      <c r="F22" s="83">
        <v>12.35</v>
      </c>
    </row>
    <row r="23" spans="1:6" ht="10.5" customHeight="1">
      <c r="A23" s="22">
        <f>IF(B23&lt;&gt;"",COUNTA($B$19:B23),"")</f>
        <v>5</v>
      </c>
      <c r="B23" s="81" t="s">
        <v>145</v>
      </c>
      <c r="C23" s="93">
        <v>1943294</v>
      </c>
      <c r="D23" s="94">
        <v>1207.72</v>
      </c>
      <c r="E23" s="82">
        <v>2397992</v>
      </c>
      <c r="F23" s="83">
        <v>1490.02</v>
      </c>
    </row>
    <row r="24" spans="1:6" ht="10.5" customHeight="1">
      <c r="A24" s="22">
        <f>IF(B24&lt;&gt;"",COUNTA($B$19:B24),"")</f>
        <v>6</v>
      </c>
      <c r="B24" s="81" t="s">
        <v>146</v>
      </c>
      <c r="C24" s="93">
        <v>883989</v>
      </c>
      <c r="D24" s="94">
        <v>549.38</v>
      </c>
      <c r="E24" s="82">
        <v>1117467</v>
      </c>
      <c r="F24" s="83">
        <v>694.35</v>
      </c>
    </row>
    <row r="25" spans="1:6" ht="20.100000000000001" customHeight="1">
      <c r="A25" s="23">
        <f>IF(B25&lt;&gt;"",COUNTA($B$19:B25),"")</f>
        <v>7</v>
      </c>
      <c r="B25" s="85" t="s">
        <v>147</v>
      </c>
      <c r="C25" s="92">
        <v>4234469</v>
      </c>
      <c r="D25" s="95">
        <v>2631.64</v>
      </c>
      <c r="E25" s="86">
        <v>4461347</v>
      </c>
      <c r="F25" s="87">
        <v>2772.11</v>
      </c>
    </row>
    <row r="26" spans="1:6" ht="21.6" customHeight="1">
      <c r="A26" s="22">
        <f>IF(B26&lt;&gt;"",COUNTA($B$19:B26),"")</f>
        <v>8</v>
      </c>
      <c r="B26" s="84" t="s">
        <v>148</v>
      </c>
      <c r="C26" s="93">
        <v>602522</v>
      </c>
      <c r="D26" s="94">
        <v>374.46</v>
      </c>
      <c r="E26" s="82">
        <v>805601</v>
      </c>
      <c r="F26" s="83">
        <v>500.57</v>
      </c>
    </row>
    <row r="27" spans="1:6" ht="10.5" customHeight="1">
      <c r="A27" s="22">
        <f>IF(B27&lt;&gt;"",COUNTA($B$19:B27),"")</f>
        <v>9</v>
      </c>
      <c r="B27" s="81" t="s">
        <v>149</v>
      </c>
      <c r="C27" s="93">
        <v>405496</v>
      </c>
      <c r="D27" s="94">
        <v>252.01</v>
      </c>
      <c r="E27" s="82">
        <v>486694</v>
      </c>
      <c r="F27" s="83">
        <v>302.41000000000003</v>
      </c>
    </row>
    <row r="28" spans="1:6" ht="10.5" customHeight="1">
      <c r="A28" s="22">
        <f>IF(B28&lt;&gt;"",COUNTA($B$19:B28),"")</f>
        <v>10</v>
      </c>
      <c r="B28" s="81" t="s">
        <v>150</v>
      </c>
      <c r="C28" s="93">
        <v>100</v>
      </c>
      <c r="D28" s="94">
        <v>0.06</v>
      </c>
      <c r="E28" s="82">
        <v>124</v>
      </c>
      <c r="F28" s="83">
        <v>0.08</v>
      </c>
    </row>
    <row r="29" spans="1:6" ht="10.5" customHeight="1">
      <c r="A29" s="22">
        <f>IF(B29&lt;&gt;"",COUNTA($B$19:B29),"")</f>
        <v>11</v>
      </c>
      <c r="B29" s="81" t="s">
        <v>151</v>
      </c>
      <c r="C29" s="93">
        <v>89769</v>
      </c>
      <c r="D29" s="94">
        <v>55.79</v>
      </c>
      <c r="E29" s="82">
        <v>91213</v>
      </c>
      <c r="F29" s="83">
        <v>56.68</v>
      </c>
    </row>
    <row r="30" spans="1:6" ht="10.5" customHeight="1">
      <c r="A30" s="22">
        <f>IF(B30&lt;&gt;"",COUNTA($B$19:B30),"")</f>
        <v>12</v>
      </c>
      <c r="B30" s="81" t="s">
        <v>146</v>
      </c>
      <c r="C30" s="93">
        <v>6772</v>
      </c>
      <c r="D30" s="94">
        <v>4.21</v>
      </c>
      <c r="E30" s="82">
        <v>8330</v>
      </c>
      <c r="F30" s="83">
        <v>5.18</v>
      </c>
    </row>
    <row r="31" spans="1:6" ht="20.100000000000001" customHeight="1">
      <c r="A31" s="23">
        <f>IF(B31&lt;&gt;"",COUNTA($B$19:B31),"")</f>
        <v>13</v>
      </c>
      <c r="B31" s="85" t="s">
        <v>152</v>
      </c>
      <c r="C31" s="92">
        <v>685618</v>
      </c>
      <c r="D31" s="95">
        <v>426.1</v>
      </c>
      <c r="E31" s="86">
        <v>888608</v>
      </c>
      <c r="F31" s="87">
        <v>552.15</v>
      </c>
    </row>
    <row r="32" spans="1:6" ht="20.100000000000001" customHeight="1">
      <c r="A32" s="23">
        <f>IF(B32&lt;&gt;"",COUNTA($B$19:B32),"")</f>
        <v>14</v>
      </c>
      <c r="B32" s="85" t="s">
        <v>153</v>
      </c>
      <c r="C32" s="92">
        <v>4920086</v>
      </c>
      <c r="D32" s="95">
        <v>3057.74</v>
      </c>
      <c r="E32" s="86">
        <v>5349954</v>
      </c>
      <c r="F32" s="87">
        <v>3324.26</v>
      </c>
    </row>
    <row r="33" spans="1:6" ht="10.5" customHeight="1">
      <c r="A33" s="22">
        <f>IF(B33&lt;&gt;"",COUNTA($B$19:B33),"")</f>
        <v>15</v>
      </c>
      <c r="B33" s="81" t="s">
        <v>154</v>
      </c>
      <c r="C33" s="93">
        <v>1346115</v>
      </c>
      <c r="D33" s="94">
        <v>836.58</v>
      </c>
      <c r="E33" s="82">
        <v>1317186</v>
      </c>
      <c r="F33" s="83">
        <v>818.45</v>
      </c>
    </row>
    <row r="34" spans="1:6" ht="10.5" customHeight="1">
      <c r="A34" s="22">
        <f>IF(B34&lt;&gt;"",COUNTA($B$19:B34),"")</f>
        <v>16</v>
      </c>
      <c r="B34" s="81" t="s">
        <v>155</v>
      </c>
      <c r="C34" s="93">
        <v>483344</v>
      </c>
      <c r="D34" s="94">
        <v>300.39</v>
      </c>
      <c r="E34" s="82">
        <v>480918</v>
      </c>
      <c r="F34" s="83">
        <v>298.82</v>
      </c>
    </row>
    <row r="35" spans="1:6" ht="10.5" customHeight="1">
      <c r="A35" s="22">
        <f>IF(B35&lt;&gt;"",COUNTA($B$19:B35),"")</f>
        <v>17</v>
      </c>
      <c r="B35" s="81" t="s">
        <v>171</v>
      </c>
      <c r="C35" s="93">
        <v>524962</v>
      </c>
      <c r="D35" s="94">
        <v>326.25</v>
      </c>
      <c r="E35" s="82">
        <v>486131</v>
      </c>
      <c r="F35" s="83">
        <v>302.06</v>
      </c>
    </row>
    <row r="36" spans="1:6" ht="10.5" customHeight="1">
      <c r="A36" s="22">
        <f>IF(B36&lt;&gt;"",COUNTA($B$19:B36),"")</f>
        <v>18</v>
      </c>
      <c r="B36" s="81" t="s">
        <v>172</v>
      </c>
      <c r="C36" s="93">
        <v>199183</v>
      </c>
      <c r="D36" s="94">
        <v>123.79</v>
      </c>
      <c r="E36" s="82">
        <v>203108</v>
      </c>
      <c r="F36" s="83">
        <v>126.2</v>
      </c>
    </row>
    <row r="37" spans="1:6" ht="10.5" customHeight="1">
      <c r="A37" s="22">
        <f>IF(B37&lt;&gt;"",COUNTA($B$19:B37),"")</f>
        <v>19</v>
      </c>
      <c r="B37" s="81" t="s">
        <v>61</v>
      </c>
      <c r="C37" s="93">
        <v>630626</v>
      </c>
      <c r="D37" s="94">
        <v>391.92</v>
      </c>
      <c r="E37" s="82">
        <v>963828</v>
      </c>
      <c r="F37" s="83">
        <v>598.89</v>
      </c>
    </row>
    <row r="38" spans="1:6" ht="21.6" customHeight="1">
      <c r="A38" s="22">
        <f>IF(B38&lt;&gt;"",COUNTA($B$19:B38),"")</f>
        <v>20</v>
      </c>
      <c r="B38" s="84" t="s">
        <v>156</v>
      </c>
      <c r="C38" s="93">
        <v>557015</v>
      </c>
      <c r="D38" s="94">
        <v>346.17</v>
      </c>
      <c r="E38" s="82">
        <v>529761</v>
      </c>
      <c r="F38" s="83">
        <v>329.17</v>
      </c>
    </row>
    <row r="39" spans="1:6" ht="21.6" customHeight="1">
      <c r="A39" s="22">
        <f>IF(B39&lt;&gt;"",COUNTA($B$19:B39),"")</f>
        <v>21</v>
      </c>
      <c r="B39" s="84" t="s">
        <v>157</v>
      </c>
      <c r="C39" s="93">
        <v>708684</v>
      </c>
      <c r="D39" s="94">
        <v>440.43</v>
      </c>
      <c r="E39" s="82">
        <v>840142</v>
      </c>
      <c r="F39" s="83">
        <v>522.03</v>
      </c>
    </row>
    <row r="40" spans="1:6" ht="21.6" customHeight="1">
      <c r="A40" s="22">
        <f>IF(B40&lt;&gt;"",COUNTA($B$19:B40),"")</f>
        <v>22</v>
      </c>
      <c r="B40" s="84" t="s">
        <v>158</v>
      </c>
      <c r="C40" s="93">
        <v>212566</v>
      </c>
      <c r="D40" s="94">
        <v>132.11000000000001</v>
      </c>
      <c r="E40" s="82">
        <v>273239</v>
      </c>
      <c r="F40" s="83">
        <v>169.78</v>
      </c>
    </row>
    <row r="41" spans="1:6" ht="10.5" customHeight="1">
      <c r="A41" s="22">
        <f>IF(B41&lt;&gt;"",COUNTA($B$19:B41),"")</f>
        <v>23</v>
      </c>
      <c r="B41" s="81" t="s">
        <v>159</v>
      </c>
      <c r="C41" s="93">
        <v>282370</v>
      </c>
      <c r="D41" s="94">
        <v>175.49</v>
      </c>
      <c r="E41" s="82">
        <v>265916</v>
      </c>
      <c r="F41" s="83">
        <v>165.23</v>
      </c>
    </row>
    <row r="42" spans="1:6" ht="10.5" customHeight="1">
      <c r="A42" s="22">
        <f>IF(B42&lt;&gt;"",COUNTA($B$19:B42),"")</f>
        <v>24</v>
      </c>
      <c r="B42" s="81" t="s">
        <v>160</v>
      </c>
      <c r="C42" s="93">
        <v>1678772</v>
      </c>
      <c r="D42" s="94">
        <v>1043.32</v>
      </c>
      <c r="E42" s="82">
        <v>1829428</v>
      </c>
      <c r="F42" s="83">
        <v>1136.74</v>
      </c>
    </row>
    <row r="43" spans="1:6" ht="10.5" customHeight="1">
      <c r="A43" s="22">
        <f>IF(B43&lt;&gt;"",COUNTA($B$19:B43),"")</f>
        <v>25</v>
      </c>
      <c r="B43" s="81" t="s">
        <v>146</v>
      </c>
      <c r="C43" s="93">
        <v>883989</v>
      </c>
      <c r="D43" s="94">
        <v>549.38</v>
      </c>
      <c r="E43" s="82">
        <v>1117467</v>
      </c>
      <c r="F43" s="83">
        <v>694.35</v>
      </c>
    </row>
    <row r="44" spans="1:6" ht="20.100000000000001" customHeight="1">
      <c r="A44" s="23">
        <f>IF(B44&lt;&gt;"",COUNTA($B$19:B44),"")</f>
        <v>26</v>
      </c>
      <c r="B44" s="85" t="s">
        <v>161</v>
      </c>
      <c r="C44" s="92">
        <v>4532158</v>
      </c>
      <c r="D44" s="95">
        <v>2816.65</v>
      </c>
      <c r="E44" s="86">
        <v>4902033</v>
      </c>
      <c r="F44" s="87">
        <v>3045.94</v>
      </c>
    </row>
    <row r="45" spans="1:6" ht="10.5" customHeight="1">
      <c r="A45" s="22">
        <f>IF(B45&lt;&gt;"",COUNTA($B$19:B45),"")</f>
        <v>27</v>
      </c>
      <c r="B45" s="81" t="s">
        <v>162</v>
      </c>
      <c r="C45" s="93">
        <v>348208</v>
      </c>
      <c r="D45" s="94">
        <v>216.4</v>
      </c>
      <c r="E45" s="82">
        <v>528057</v>
      </c>
      <c r="F45" s="83">
        <v>328.11</v>
      </c>
    </row>
    <row r="46" spans="1:6" ht="10.5" customHeight="1">
      <c r="A46" s="22">
        <f>IF(B46&lt;&gt;"",COUNTA($B$19:B46),"")</f>
        <v>28</v>
      </c>
      <c r="B46" s="81" t="s">
        <v>163</v>
      </c>
      <c r="C46" s="93">
        <v>0</v>
      </c>
      <c r="D46" s="94">
        <v>0</v>
      </c>
      <c r="E46" s="82">
        <v>0</v>
      </c>
      <c r="F46" s="83">
        <v>0</v>
      </c>
    </row>
    <row r="47" spans="1:6" ht="10.5" customHeight="1">
      <c r="A47" s="22">
        <f>IF(B47&lt;&gt;"",COUNTA($B$19:B47),"")</f>
        <v>29</v>
      </c>
      <c r="B47" s="81" t="s">
        <v>164</v>
      </c>
      <c r="C47" s="93">
        <v>179375</v>
      </c>
      <c r="D47" s="94">
        <v>111.48</v>
      </c>
      <c r="E47" s="82">
        <v>257099</v>
      </c>
      <c r="F47" s="83">
        <v>159.75</v>
      </c>
    </row>
    <row r="48" spans="1:6" ht="10.5" customHeight="1">
      <c r="A48" s="22">
        <f>IF(B48&lt;&gt;"",COUNTA($B$19:B48),"")</f>
        <v>30</v>
      </c>
      <c r="B48" s="81" t="s">
        <v>146</v>
      </c>
      <c r="C48" s="93">
        <v>6772</v>
      </c>
      <c r="D48" s="94">
        <v>4.21</v>
      </c>
      <c r="E48" s="82">
        <v>8330</v>
      </c>
      <c r="F48" s="83">
        <v>5.18</v>
      </c>
    </row>
    <row r="49" spans="1:6" ht="20.100000000000001" customHeight="1">
      <c r="A49" s="23">
        <f>IF(B49&lt;&gt;"",COUNTA($B$19:B49),"")</f>
        <v>31</v>
      </c>
      <c r="B49" s="85" t="s">
        <v>165</v>
      </c>
      <c r="C49" s="92">
        <v>520811</v>
      </c>
      <c r="D49" s="95">
        <v>323.67</v>
      </c>
      <c r="E49" s="86">
        <v>776826</v>
      </c>
      <c r="F49" s="87">
        <v>482.69</v>
      </c>
    </row>
    <row r="50" spans="1:6" ht="20.100000000000001" customHeight="1">
      <c r="A50" s="23">
        <f>IF(B50&lt;&gt;"",COUNTA($B$19:B50),"")</f>
        <v>32</v>
      </c>
      <c r="B50" s="85" t="s">
        <v>166</v>
      </c>
      <c r="C50" s="92">
        <v>5052969</v>
      </c>
      <c r="D50" s="95">
        <v>3140.32</v>
      </c>
      <c r="E50" s="86">
        <v>5678858</v>
      </c>
      <c r="F50" s="87">
        <v>3528.63</v>
      </c>
    </row>
    <row r="51" spans="1:6" ht="20.100000000000001" customHeight="1">
      <c r="A51" s="23">
        <f>IF(B51&lt;&gt;"",COUNTA($B$19:B51),"")</f>
        <v>33</v>
      </c>
      <c r="B51" s="85" t="s">
        <v>167</v>
      </c>
      <c r="C51" s="92">
        <v>132883</v>
      </c>
      <c r="D51" s="95">
        <v>82.58</v>
      </c>
      <c r="E51" s="86">
        <v>328904</v>
      </c>
      <c r="F51" s="87">
        <v>204.37</v>
      </c>
    </row>
    <row r="52" spans="1:6" ht="24.95" customHeight="1">
      <c r="A52" s="22">
        <f>IF(B52&lt;&gt;"",COUNTA($B$19:B52),"")</f>
        <v>34</v>
      </c>
      <c r="B52" s="88" t="s">
        <v>168</v>
      </c>
      <c r="C52" s="96">
        <v>297690</v>
      </c>
      <c r="D52" s="97">
        <v>185.01</v>
      </c>
      <c r="E52" s="89">
        <v>440686</v>
      </c>
      <c r="F52" s="90">
        <v>273.83</v>
      </c>
    </row>
    <row r="53" spans="1:6" ht="18" customHeight="1">
      <c r="A53" s="22">
        <f>IF(B53&lt;&gt;"",COUNTA($B$19:B53),"")</f>
        <v>35</v>
      </c>
      <c r="B53" s="81" t="s">
        <v>169</v>
      </c>
      <c r="C53" s="93">
        <v>109595</v>
      </c>
      <c r="D53" s="94">
        <v>68.11</v>
      </c>
      <c r="E53" s="82">
        <v>116640</v>
      </c>
      <c r="F53" s="83">
        <v>72.48</v>
      </c>
    </row>
    <row r="54" spans="1:6">
      <c r="A54" s="22">
        <f>IF(B54&lt;&gt;"",COUNTA($B$19:B54),"")</f>
        <v>36</v>
      </c>
      <c r="B54" s="81" t="s">
        <v>170</v>
      </c>
      <c r="C54" s="93">
        <v>180373</v>
      </c>
      <c r="D54" s="94">
        <v>112.1</v>
      </c>
      <c r="E54" s="82">
        <v>163821</v>
      </c>
      <c r="F54" s="83">
        <v>101.79</v>
      </c>
    </row>
  </sheetData>
  <mergeCells count="10">
    <mergeCell ref="C1:F3"/>
    <mergeCell ref="A1:B3"/>
    <mergeCell ref="A4:A16"/>
    <mergeCell ref="B4:B16"/>
    <mergeCell ref="C4:D9"/>
    <mergeCell ref="E4:F9"/>
    <mergeCell ref="F10:F16"/>
    <mergeCell ref="C10:C16"/>
    <mergeCell ref="E10:E16"/>
    <mergeCell ref="D10:D1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D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ColWidth="11.42578125" defaultRowHeight="11.25"/>
  <cols>
    <col min="1" max="1" width="3.5703125" style="21" customWidth="1"/>
    <col min="2" max="2" width="36.42578125" style="80" customWidth="1"/>
    <col min="3" max="7" width="10.42578125" style="80" customWidth="1"/>
    <col min="8" max="8" width="7.42578125" style="80" customWidth="1"/>
    <col min="9" max="9" width="7" style="80" customWidth="1"/>
    <col min="10" max="10" width="7.28515625" style="80" customWidth="1"/>
    <col min="11" max="11" width="6.7109375" style="80" customWidth="1"/>
    <col min="12" max="12" width="8.28515625" style="80" customWidth="1"/>
    <col min="13" max="13" width="8" style="80" customWidth="1"/>
    <col min="14" max="14" width="7.42578125" style="80" customWidth="1"/>
    <col min="15" max="16384" width="11.42578125" style="80"/>
  </cols>
  <sheetData>
    <row r="1" spans="1:14" s="76" customFormat="1" ht="33" customHeight="1">
      <c r="A1" s="225" t="s">
        <v>96</v>
      </c>
      <c r="B1" s="226"/>
      <c r="C1" s="216" t="str">
        <f>"Auszahlungen und Einzahlungen der Gemeinden 
und Gemeindeverbände "&amp;Deckblatt!A7&amp;" nach Produktbereichen"</f>
        <v>Auszahlungen und Einzahlungen der Gemeinden 
und Gemeindeverbände 2020 nach Produktbereichen</v>
      </c>
      <c r="D1" s="216"/>
      <c r="E1" s="216"/>
      <c r="F1" s="216"/>
      <c r="G1" s="217"/>
      <c r="H1" s="218" t="str">
        <f>"Auszahlungen und Einzahlungen der Gemeinden 
und Gemeindeverbände "&amp;Deckblatt!A7&amp;" nach Produktbereichen"</f>
        <v>Auszahlungen und Einzahlungen der Gemeinden 
und Gemeindeverbände 2020 nach Produktbereichen</v>
      </c>
      <c r="I1" s="219"/>
      <c r="J1" s="219"/>
      <c r="K1" s="219"/>
      <c r="L1" s="219"/>
      <c r="M1" s="219"/>
      <c r="N1" s="220"/>
    </row>
    <row r="2" spans="1:14" s="76" customFormat="1" ht="15" customHeight="1">
      <c r="A2" s="225"/>
      <c r="B2" s="226"/>
      <c r="C2" s="219" t="s">
        <v>114</v>
      </c>
      <c r="D2" s="219"/>
      <c r="E2" s="219"/>
      <c r="F2" s="219"/>
      <c r="G2" s="220"/>
      <c r="H2" s="224" t="s">
        <v>114</v>
      </c>
      <c r="I2" s="219"/>
      <c r="J2" s="219"/>
      <c r="K2" s="219"/>
      <c r="L2" s="219"/>
      <c r="M2" s="219"/>
      <c r="N2" s="220"/>
    </row>
    <row r="3" spans="1:14" s="76" customFormat="1" ht="15" customHeight="1">
      <c r="A3" s="225"/>
      <c r="B3" s="226"/>
      <c r="C3" s="219"/>
      <c r="D3" s="219"/>
      <c r="E3" s="219"/>
      <c r="F3" s="219"/>
      <c r="G3" s="220"/>
      <c r="H3" s="224"/>
      <c r="I3" s="219"/>
      <c r="J3" s="219"/>
      <c r="K3" s="219"/>
      <c r="L3" s="219"/>
      <c r="M3" s="219"/>
      <c r="N3" s="220"/>
    </row>
    <row r="4" spans="1:14" ht="11.45" customHeight="1">
      <c r="A4" s="206" t="s">
        <v>80</v>
      </c>
      <c r="B4" s="207" t="s">
        <v>188</v>
      </c>
      <c r="C4" s="207" t="s">
        <v>2</v>
      </c>
      <c r="D4" s="207" t="s">
        <v>190</v>
      </c>
      <c r="E4" s="207"/>
      <c r="F4" s="207"/>
      <c r="G4" s="222"/>
      <c r="H4" s="221" t="s">
        <v>190</v>
      </c>
      <c r="I4" s="207"/>
      <c r="J4" s="207"/>
      <c r="K4" s="207"/>
      <c r="L4" s="207"/>
      <c r="M4" s="207"/>
      <c r="N4" s="222"/>
    </row>
    <row r="5" spans="1:14" ht="11.45" customHeight="1">
      <c r="A5" s="206"/>
      <c r="B5" s="207"/>
      <c r="C5" s="207"/>
      <c r="D5" s="211" t="s">
        <v>179</v>
      </c>
      <c r="E5" s="211" t="s">
        <v>180</v>
      </c>
      <c r="F5" s="211" t="s">
        <v>181</v>
      </c>
      <c r="G5" s="210" t="s">
        <v>182</v>
      </c>
      <c r="H5" s="206" t="s">
        <v>183</v>
      </c>
      <c r="I5" s="211" t="s">
        <v>176</v>
      </c>
      <c r="J5" s="211"/>
      <c r="K5" s="211" t="s">
        <v>185</v>
      </c>
      <c r="L5" s="211" t="s">
        <v>963</v>
      </c>
      <c r="M5" s="211" t="s">
        <v>964</v>
      </c>
      <c r="N5" s="210" t="s">
        <v>186</v>
      </c>
    </row>
    <row r="6" spans="1:14" ht="11.45" customHeight="1">
      <c r="A6" s="206"/>
      <c r="B6" s="207"/>
      <c r="C6" s="207"/>
      <c r="D6" s="211"/>
      <c r="E6" s="211"/>
      <c r="F6" s="211"/>
      <c r="G6" s="210"/>
      <c r="H6" s="206"/>
      <c r="I6" s="211" t="s">
        <v>175</v>
      </c>
      <c r="J6" s="211" t="s">
        <v>184</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07"/>
      <c r="D9" s="211"/>
      <c r="E9" s="211"/>
      <c r="F9" s="211"/>
      <c r="G9" s="210"/>
      <c r="H9" s="206"/>
      <c r="I9" s="211"/>
      <c r="J9" s="211"/>
      <c r="K9" s="211"/>
      <c r="L9" s="223"/>
      <c r="M9" s="223"/>
      <c r="N9" s="210"/>
    </row>
    <row r="10" spans="1:14" ht="11.45" customHeight="1">
      <c r="A10" s="206"/>
      <c r="B10" s="207"/>
      <c r="C10" s="207"/>
      <c r="D10" s="211"/>
      <c r="E10" s="211"/>
      <c r="F10" s="211"/>
      <c r="G10" s="210"/>
      <c r="H10" s="206"/>
      <c r="I10" s="211"/>
      <c r="J10" s="211"/>
      <c r="K10" s="211"/>
      <c r="L10" s="223"/>
      <c r="M10" s="223"/>
      <c r="N10" s="210"/>
    </row>
    <row r="11" spans="1:14" ht="11.45" customHeight="1">
      <c r="A11" s="206"/>
      <c r="B11" s="207"/>
      <c r="C11" s="207"/>
      <c r="D11" s="211"/>
      <c r="E11" s="211"/>
      <c r="F11" s="211"/>
      <c r="G11" s="210"/>
      <c r="H11" s="206"/>
      <c r="I11" s="211"/>
      <c r="J11" s="211"/>
      <c r="K11" s="211"/>
      <c r="L11" s="223"/>
      <c r="M11" s="223"/>
      <c r="N11" s="210"/>
    </row>
    <row r="12" spans="1:14" ht="11.45" customHeight="1">
      <c r="A12" s="206"/>
      <c r="B12" s="207"/>
      <c r="C12" s="207"/>
      <c r="D12" s="211"/>
      <c r="E12" s="211"/>
      <c r="F12" s="211"/>
      <c r="G12" s="210"/>
      <c r="H12" s="206"/>
      <c r="I12" s="211"/>
      <c r="J12" s="211"/>
      <c r="K12" s="211"/>
      <c r="L12" s="223"/>
      <c r="M12" s="223"/>
      <c r="N12" s="210"/>
    </row>
    <row r="13" spans="1:14" ht="11.45" customHeight="1">
      <c r="A13" s="206"/>
      <c r="B13" s="207"/>
      <c r="C13" s="207"/>
      <c r="D13" s="211"/>
      <c r="E13" s="211"/>
      <c r="F13" s="211"/>
      <c r="G13" s="210"/>
      <c r="H13" s="206"/>
      <c r="I13" s="211"/>
      <c r="J13" s="211"/>
      <c r="K13" s="211"/>
      <c r="L13" s="223"/>
      <c r="M13" s="223"/>
      <c r="N13" s="210"/>
    </row>
    <row r="14" spans="1:14" ht="11.45" customHeight="1">
      <c r="A14" s="206"/>
      <c r="B14" s="207"/>
      <c r="C14" s="207"/>
      <c r="D14" s="211"/>
      <c r="E14" s="211"/>
      <c r="F14" s="211"/>
      <c r="G14" s="210"/>
      <c r="H14" s="206"/>
      <c r="I14" s="211"/>
      <c r="J14" s="211"/>
      <c r="K14" s="211"/>
      <c r="L14" s="223"/>
      <c r="M14" s="223"/>
      <c r="N14" s="210"/>
    </row>
    <row r="15" spans="1:14" ht="11.45" customHeight="1">
      <c r="A15" s="206"/>
      <c r="B15" s="207"/>
      <c r="C15" s="207"/>
      <c r="D15" s="211"/>
      <c r="E15" s="211"/>
      <c r="F15" s="211"/>
      <c r="G15" s="210"/>
      <c r="H15" s="206"/>
      <c r="I15" s="211"/>
      <c r="J15" s="211"/>
      <c r="K15" s="211"/>
      <c r="L15" s="223"/>
      <c r="M15" s="223"/>
      <c r="N15" s="210"/>
    </row>
    <row r="16" spans="1:14" ht="11.45" customHeight="1">
      <c r="A16" s="206"/>
      <c r="B16" s="207"/>
      <c r="C16" s="207"/>
      <c r="D16" s="156">
        <v>11</v>
      </c>
      <c r="E16" s="156">
        <v>12</v>
      </c>
      <c r="F16" s="156" t="s">
        <v>173</v>
      </c>
      <c r="G16" s="155" t="s">
        <v>174</v>
      </c>
      <c r="H16" s="154">
        <v>3</v>
      </c>
      <c r="I16" s="156" t="s">
        <v>177</v>
      </c>
      <c r="J16" s="156">
        <v>36</v>
      </c>
      <c r="K16" s="156">
        <v>4</v>
      </c>
      <c r="L16" s="156" t="s">
        <v>178</v>
      </c>
      <c r="M16" s="156" t="s">
        <v>187</v>
      </c>
      <c r="N16" s="155">
        <v>6</v>
      </c>
    </row>
    <row r="17" spans="1:30" s="21" customFormat="1" ht="11.45" customHeight="1">
      <c r="A17" s="18">
        <v>1</v>
      </c>
      <c r="B17" s="19">
        <v>2</v>
      </c>
      <c r="C17" s="26">
        <v>3</v>
      </c>
      <c r="D17" s="26">
        <v>4</v>
      </c>
      <c r="E17" s="26">
        <v>5</v>
      </c>
      <c r="F17" s="26">
        <v>6</v>
      </c>
      <c r="G17" s="20">
        <v>7</v>
      </c>
      <c r="H17" s="27">
        <v>8</v>
      </c>
      <c r="I17" s="26">
        <v>9</v>
      </c>
      <c r="J17" s="26">
        <v>10</v>
      </c>
      <c r="K17" s="26">
        <v>11</v>
      </c>
      <c r="L17" s="26">
        <v>12</v>
      </c>
      <c r="M17" s="26">
        <v>13</v>
      </c>
      <c r="N17" s="20">
        <v>14</v>
      </c>
    </row>
    <row r="18" spans="1:30" s="73" customFormat="1" ht="20.100000000000001" customHeight="1">
      <c r="A18" s="102"/>
      <c r="B18" s="98"/>
      <c r="C18" s="214" t="s">
        <v>111</v>
      </c>
      <c r="D18" s="215"/>
      <c r="E18" s="215"/>
      <c r="F18" s="215"/>
      <c r="G18" s="215"/>
      <c r="H18" s="215" t="s">
        <v>111</v>
      </c>
      <c r="I18" s="215"/>
      <c r="J18" s="215"/>
      <c r="K18" s="215"/>
      <c r="L18" s="215"/>
      <c r="M18" s="215"/>
      <c r="N18" s="215"/>
      <c r="O18" s="99"/>
      <c r="P18" s="99"/>
      <c r="Q18" s="99"/>
      <c r="R18" s="99"/>
      <c r="S18" s="99"/>
      <c r="T18" s="99"/>
      <c r="U18" s="99"/>
      <c r="V18" s="99"/>
      <c r="W18" s="99"/>
      <c r="X18" s="99"/>
      <c r="Y18" s="99"/>
      <c r="Z18" s="99"/>
      <c r="AA18" s="99"/>
      <c r="AB18" s="99"/>
      <c r="AC18" s="99"/>
      <c r="AD18" s="99"/>
    </row>
    <row r="19" spans="1:30" s="73" customFormat="1" ht="11.1" customHeight="1">
      <c r="A19" s="22">
        <f>IF(B19&lt;&gt;"",COUNTA($B$19:B19),"")</f>
        <v>1</v>
      </c>
      <c r="B19" s="81" t="s">
        <v>142</v>
      </c>
      <c r="C19" s="82">
        <v>1162812</v>
      </c>
      <c r="D19" s="82">
        <v>434770</v>
      </c>
      <c r="E19" s="82">
        <v>184170</v>
      </c>
      <c r="F19" s="82">
        <v>56812</v>
      </c>
      <c r="G19" s="82">
        <v>57717</v>
      </c>
      <c r="H19" s="82">
        <v>198209</v>
      </c>
      <c r="I19" s="82">
        <v>68627</v>
      </c>
      <c r="J19" s="82">
        <v>129581</v>
      </c>
      <c r="K19" s="82">
        <v>39628</v>
      </c>
      <c r="L19" s="82">
        <v>121051</v>
      </c>
      <c r="M19" s="82">
        <v>70455</v>
      </c>
      <c r="N19" s="82">
        <v>0</v>
      </c>
      <c r="O19" s="99"/>
      <c r="P19" s="99"/>
      <c r="Q19" s="99"/>
      <c r="R19" s="99"/>
      <c r="S19" s="99"/>
      <c r="T19" s="99"/>
      <c r="U19" s="99"/>
      <c r="V19" s="99"/>
      <c r="W19" s="99"/>
      <c r="X19" s="99"/>
      <c r="Y19" s="99"/>
      <c r="Z19" s="99"/>
      <c r="AA19" s="99"/>
      <c r="AB19" s="99"/>
      <c r="AC19" s="99"/>
      <c r="AD19" s="99"/>
    </row>
    <row r="20" spans="1:30" s="73" customFormat="1" ht="11.1" customHeight="1">
      <c r="A20" s="22">
        <f>IF(B20&lt;&gt;"",COUNTA($B$19:B20),"")</f>
        <v>2</v>
      </c>
      <c r="B20" s="81" t="s">
        <v>143</v>
      </c>
      <c r="C20" s="82">
        <v>676109</v>
      </c>
      <c r="D20" s="82">
        <v>147625</v>
      </c>
      <c r="E20" s="82">
        <v>58393</v>
      </c>
      <c r="F20" s="82">
        <v>191885</v>
      </c>
      <c r="G20" s="82">
        <v>19339</v>
      </c>
      <c r="H20" s="82">
        <v>48351</v>
      </c>
      <c r="I20" s="82">
        <v>32836</v>
      </c>
      <c r="J20" s="82">
        <v>15516</v>
      </c>
      <c r="K20" s="82">
        <v>26110</v>
      </c>
      <c r="L20" s="82">
        <v>116768</v>
      </c>
      <c r="M20" s="82">
        <v>67155</v>
      </c>
      <c r="N20" s="82">
        <v>481</v>
      </c>
      <c r="O20" s="99"/>
      <c r="P20" s="99"/>
      <c r="Q20" s="99"/>
      <c r="R20" s="99"/>
      <c r="S20" s="99"/>
      <c r="T20" s="99"/>
      <c r="U20" s="99"/>
      <c r="V20" s="99"/>
      <c r="W20" s="99"/>
      <c r="X20" s="99"/>
      <c r="Y20" s="99"/>
      <c r="Z20" s="99"/>
      <c r="AA20" s="99"/>
      <c r="AB20" s="99"/>
      <c r="AC20" s="99"/>
      <c r="AD20" s="99"/>
    </row>
    <row r="21" spans="1:30" s="73" customFormat="1" ht="21.6" customHeight="1">
      <c r="A21" s="22">
        <f>IF(B21&lt;&gt;"",COUNTA($B$19:B21),"")</f>
        <v>3</v>
      </c>
      <c r="B21" s="84" t="s">
        <v>959</v>
      </c>
      <c r="C21" s="82">
        <v>1322031</v>
      </c>
      <c r="D21" s="82">
        <v>0</v>
      </c>
      <c r="E21" s="82">
        <v>0</v>
      </c>
      <c r="F21" s="82">
        <v>0</v>
      </c>
      <c r="G21" s="82">
        <v>0</v>
      </c>
      <c r="H21" s="82">
        <v>1322031</v>
      </c>
      <c r="I21" s="82">
        <v>1071259</v>
      </c>
      <c r="J21" s="82">
        <v>250772</v>
      </c>
      <c r="K21" s="82">
        <v>0</v>
      </c>
      <c r="L21" s="82">
        <v>0</v>
      </c>
      <c r="M21" s="82">
        <v>0</v>
      </c>
      <c r="N21" s="82">
        <v>0</v>
      </c>
      <c r="O21" s="99"/>
      <c r="P21" s="99"/>
      <c r="Q21" s="99"/>
      <c r="R21" s="99"/>
      <c r="S21" s="99"/>
      <c r="T21" s="99"/>
      <c r="U21" s="99"/>
      <c r="V21" s="99"/>
      <c r="W21" s="99"/>
      <c r="X21" s="99"/>
      <c r="Y21" s="99"/>
      <c r="Z21" s="99"/>
      <c r="AA21" s="99"/>
      <c r="AB21" s="99"/>
      <c r="AC21" s="99"/>
      <c r="AD21" s="99"/>
    </row>
    <row r="22" spans="1:30" s="73" customFormat="1" ht="11.1" customHeight="1">
      <c r="A22" s="22">
        <f>IF(B22&lt;&gt;"",COUNTA($B$19:B22),"")</f>
        <v>4</v>
      </c>
      <c r="B22" s="81" t="s">
        <v>144</v>
      </c>
      <c r="C22" s="82">
        <v>19870</v>
      </c>
      <c r="D22" s="82">
        <v>786</v>
      </c>
      <c r="E22" s="82">
        <v>67</v>
      </c>
      <c r="F22" s="82">
        <v>122</v>
      </c>
      <c r="G22" s="82">
        <v>7</v>
      </c>
      <c r="H22" s="82">
        <v>72</v>
      </c>
      <c r="I22" s="82">
        <v>1</v>
      </c>
      <c r="J22" s="82">
        <v>71</v>
      </c>
      <c r="K22" s="82">
        <v>42</v>
      </c>
      <c r="L22" s="82">
        <v>311</v>
      </c>
      <c r="M22" s="82">
        <v>496</v>
      </c>
      <c r="N22" s="82">
        <v>17967</v>
      </c>
      <c r="O22" s="99"/>
      <c r="P22" s="99"/>
      <c r="Q22" s="99"/>
      <c r="R22" s="99"/>
      <c r="S22" s="99"/>
      <c r="T22" s="99"/>
      <c r="U22" s="99"/>
      <c r="V22" s="99"/>
      <c r="W22" s="99"/>
      <c r="X22" s="99"/>
      <c r="Y22" s="99"/>
      <c r="Z22" s="99"/>
      <c r="AA22" s="99"/>
      <c r="AB22" s="99"/>
      <c r="AC22" s="99"/>
      <c r="AD22" s="99"/>
    </row>
    <row r="23" spans="1:30" s="73" customFormat="1" ht="11.1" customHeight="1">
      <c r="A23" s="22">
        <f>IF(B23&lt;&gt;"",COUNTA($B$19:B23),"")</f>
        <v>5</v>
      </c>
      <c r="B23" s="81" t="s">
        <v>145</v>
      </c>
      <c r="C23" s="82">
        <v>2397992</v>
      </c>
      <c r="D23" s="82">
        <v>152726</v>
      </c>
      <c r="E23" s="82">
        <v>43526</v>
      </c>
      <c r="F23" s="82">
        <v>133721</v>
      </c>
      <c r="G23" s="82">
        <v>82254</v>
      </c>
      <c r="H23" s="82">
        <v>947893</v>
      </c>
      <c r="I23" s="82">
        <v>55360</v>
      </c>
      <c r="J23" s="82">
        <v>892533</v>
      </c>
      <c r="K23" s="82">
        <v>48902</v>
      </c>
      <c r="L23" s="82">
        <v>106334</v>
      </c>
      <c r="M23" s="82">
        <v>151616</v>
      </c>
      <c r="N23" s="82">
        <v>731019</v>
      </c>
      <c r="O23" s="99"/>
      <c r="P23" s="99"/>
      <c r="Q23" s="99"/>
      <c r="R23" s="99"/>
      <c r="S23" s="99"/>
      <c r="T23" s="99"/>
      <c r="U23" s="99"/>
      <c r="V23" s="99"/>
      <c r="W23" s="99"/>
      <c r="X23" s="99"/>
      <c r="Y23" s="99"/>
      <c r="Z23" s="99"/>
      <c r="AA23" s="99"/>
      <c r="AB23" s="99"/>
      <c r="AC23" s="99"/>
      <c r="AD23" s="99"/>
    </row>
    <row r="24" spans="1:30" s="73" customFormat="1" ht="11.1" customHeight="1">
      <c r="A24" s="22">
        <f>IF(B24&lt;&gt;"",COUNTA($B$19:B24),"")</f>
        <v>6</v>
      </c>
      <c r="B24" s="81" t="s">
        <v>146</v>
      </c>
      <c r="C24" s="82">
        <v>1117467</v>
      </c>
      <c r="D24" s="82">
        <v>77925</v>
      </c>
      <c r="E24" s="82">
        <v>9092</v>
      </c>
      <c r="F24" s="82">
        <v>63999</v>
      </c>
      <c r="G24" s="82">
        <v>477</v>
      </c>
      <c r="H24" s="82">
        <v>241577</v>
      </c>
      <c r="I24" s="82">
        <v>3325</v>
      </c>
      <c r="J24" s="82">
        <v>238252</v>
      </c>
      <c r="K24" s="82">
        <v>979</v>
      </c>
      <c r="L24" s="82">
        <v>6230</v>
      </c>
      <c r="M24" s="82">
        <v>1542</v>
      </c>
      <c r="N24" s="82">
        <v>715647</v>
      </c>
      <c r="O24" s="99"/>
      <c r="P24" s="99"/>
      <c r="Q24" s="99"/>
      <c r="R24" s="99"/>
      <c r="S24" s="99"/>
      <c r="T24" s="99"/>
      <c r="U24" s="99"/>
      <c r="V24" s="99"/>
      <c r="W24" s="99"/>
      <c r="X24" s="99"/>
      <c r="Y24" s="99"/>
      <c r="Z24" s="99"/>
      <c r="AA24" s="99"/>
      <c r="AB24" s="99"/>
      <c r="AC24" s="99"/>
      <c r="AD24" s="99"/>
    </row>
    <row r="25" spans="1:30" s="73" customFormat="1" ht="20.100000000000001" customHeight="1">
      <c r="A25" s="23">
        <f>IF(B25&lt;&gt;"",COUNTA($B$19:B25),"")</f>
        <v>7</v>
      </c>
      <c r="B25" s="85" t="s">
        <v>147</v>
      </c>
      <c r="C25" s="86">
        <v>4461347</v>
      </c>
      <c r="D25" s="86">
        <v>657983</v>
      </c>
      <c r="E25" s="86">
        <v>277065</v>
      </c>
      <c r="F25" s="86">
        <v>318541</v>
      </c>
      <c r="G25" s="86">
        <v>158841</v>
      </c>
      <c r="H25" s="86">
        <v>2274979</v>
      </c>
      <c r="I25" s="86">
        <v>1224758</v>
      </c>
      <c r="J25" s="86">
        <v>1050221</v>
      </c>
      <c r="K25" s="86">
        <v>113702</v>
      </c>
      <c r="L25" s="86">
        <v>338235</v>
      </c>
      <c r="M25" s="86">
        <v>288181</v>
      </c>
      <c r="N25" s="86">
        <v>33821</v>
      </c>
      <c r="O25" s="99"/>
      <c r="P25" s="99"/>
      <c r="Q25" s="99"/>
      <c r="R25" s="99"/>
      <c r="S25" s="99"/>
      <c r="T25" s="99"/>
      <c r="U25" s="99"/>
      <c r="V25" s="99"/>
      <c r="W25" s="99"/>
      <c r="X25" s="99"/>
      <c r="Y25" s="99"/>
      <c r="Z25" s="99"/>
      <c r="AA25" s="99"/>
      <c r="AB25" s="99"/>
      <c r="AC25" s="99"/>
      <c r="AD25" s="99"/>
    </row>
    <row r="26" spans="1:30" s="73" customFormat="1" ht="21.6" customHeight="1">
      <c r="A26" s="22">
        <f>IF(B26&lt;&gt;"",COUNTA($B$19:B26),"")</f>
        <v>8</v>
      </c>
      <c r="B26" s="84" t="s">
        <v>148</v>
      </c>
      <c r="C26" s="82">
        <v>805601</v>
      </c>
      <c r="D26" s="82">
        <v>91638</v>
      </c>
      <c r="E26" s="82">
        <v>47231</v>
      </c>
      <c r="F26" s="82">
        <v>113728</v>
      </c>
      <c r="G26" s="82">
        <v>8797</v>
      </c>
      <c r="H26" s="82">
        <v>29372</v>
      </c>
      <c r="I26" s="82">
        <v>1448</v>
      </c>
      <c r="J26" s="82">
        <v>27924</v>
      </c>
      <c r="K26" s="82">
        <v>27438</v>
      </c>
      <c r="L26" s="82">
        <v>274023</v>
      </c>
      <c r="M26" s="82">
        <v>213373</v>
      </c>
      <c r="N26" s="82">
        <v>0</v>
      </c>
      <c r="O26" s="99"/>
      <c r="P26" s="99"/>
      <c r="Q26" s="99"/>
      <c r="R26" s="99"/>
      <c r="S26" s="99"/>
      <c r="T26" s="99"/>
      <c r="U26" s="99"/>
      <c r="V26" s="99"/>
      <c r="W26" s="99"/>
      <c r="X26" s="99"/>
      <c r="Y26" s="99"/>
      <c r="Z26" s="99"/>
      <c r="AA26" s="99"/>
      <c r="AB26" s="99"/>
      <c r="AC26" s="99"/>
      <c r="AD26" s="99"/>
    </row>
    <row r="27" spans="1:30" s="73" customFormat="1" ht="11.1" customHeight="1">
      <c r="A27" s="22">
        <f>IF(B27&lt;&gt;"",COUNTA($B$19:B27),"")</f>
        <v>9</v>
      </c>
      <c r="B27" s="81" t="s">
        <v>149</v>
      </c>
      <c r="C27" s="82">
        <v>486694</v>
      </c>
      <c r="D27" s="82">
        <v>44604</v>
      </c>
      <c r="E27" s="82">
        <v>19586</v>
      </c>
      <c r="F27" s="82">
        <v>100783</v>
      </c>
      <c r="G27" s="82">
        <v>5659</v>
      </c>
      <c r="H27" s="82">
        <v>24807</v>
      </c>
      <c r="I27" s="82">
        <v>1118</v>
      </c>
      <c r="J27" s="82">
        <v>23690</v>
      </c>
      <c r="K27" s="82">
        <v>23045</v>
      </c>
      <c r="L27" s="82">
        <v>221912</v>
      </c>
      <c r="M27" s="82">
        <v>46299</v>
      </c>
      <c r="N27" s="82">
        <v>0</v>
      </c>
      <c r="O27" s="99"/>
      <c r="P27" s="99"/>
      <c r="Q27" s="99"/>
      <c r="R27" s="99"/>
      <c r="S27" s="99"/>
      <c r="T27" s="99"/>
      <c r="U27" s="99"/>
      <c r="V27" s="99"/>
      <c r="W27" s="99"/>
      <c r="X27" s="99"/>
      <c r="Y27" s="99"/>
      <c r="Z27" s="99"/>
      <c r="AA27" s="99"/>
      <c r="AB27" s="99"/>
      <c r="AC27" s="99"/>
      <c r="AD27" s="99"/>
    </row>
    <row r="28" spans="1:30" s="73" customFormat="1" ht="11.1" customHeight="1">
      <c r="A28" s="22">
        <f>IF(B28&lt;&gt;"",COUNTA($B$19:B28),"")</f>
        <v>10</v>
      </c>
      <c r="B28" s="81" t="s">
        <v>150</v>
      </c>
      <c r="C28" s="82">
        <v>124</v>
      </c>
      <c r="D28" s="82">
        <v>14</v>
      </c>
      <c r="E28" s="82">
        <v>0</v>
      </c>
      <c r="F28" s="82">
        <v>0</v>
      </c>
      <c r="G28" s="82">
        <v>0</v>
      </c>
      <c r="H28" s="82">
        <v>0</v>
      </c>
      <c r="I28" s="82">
        <v>0</v>
      </c>
      <c r="J28" s="82">
        <v>0</v>
      </c>
      <c r="K28" s="82">
        <v>0</v>
      </c>
      <c r="L28" s="82">
        <v>17</v>
      </c>
      <c r="M28" s="82">
        <v>0</v>
      </c>
      <c r="N28" s="82">
        <v>93</v>
      </c>
      <c r="O28" s="99"/>
      <c r="P28" s="99"/>
      <c r="Q28" s="99"/>
      <c r="R28" s="99"/>
      <c r="S28" s="99"/>
      <c r="T28" s="99"/>
      <c r="U28" s="99"/>
      <c r="V28" s="99"/>
      <c r="W28" s="99"/>
      <c r="X28" s="99"/>
      <c r="Y28" s="99"/>
      <c r="Z28" s="99"/>
      <c r="AA28" s="99"/>
      <c r="AB28" s="99"/>
      <c r="AC28" s="99"/>
      <c r="AD28" s="99"/>
    </row>
    <row r="29" spans="1:30" s="73" customFormat="1" ht="11.1" customHeight="1">
      <c r="A29" s="22">
        <f>IF(B29&lt;&gt;"",COUNTA($B$19:B29),"")</f>
        <v>11</v>
      </c>
      <c r="B29" s="81" t="s">
        <v>151</v>
      </c>
      <c r="C29" s="82">
        <v>91213</v>
      </c>
      <c r="D29" s="82">
        <v>4066</v>
      </c>
      <c r="E29" s="82">
        <v>3205</v>
      </c>
      <c r="F29" s="82">
        <v>2152</v>
      </c>
      <c r="G29" s="82">
        <v>817</v>
      </c>
      <c r="H29" s="82">
        <v>1950</v>
      </c>
      <c r="I29" s="82">
        <v>407</v>
      </c>
      <c r="J29" s="82">
        <v>1543</v>
      </c>
      <c r="K29" s="82">
        <v>633</v>
      </c>
      <c r="L29" s="82">
        <v>14418</v>
      </c>
      <c r="M29" s="82">
        <v>53535</v>
      </c>
      <c r="N29" s="82">
        <v>10438</v>
      </c>
      <c r="O29" s="99"/>
      <c r="P29" s="99"/>
      <c r="Q29" s="99"/>
      <c r="R29" s="99"/>
      <c r="S29" s="99"/>
      <c r="T29" s="99"/>
      <c r="U29" s="99"/>
      <c r="V29" s="99"/>
      <c r="W29" s="99"/>
      <c r="X29" s="99"/>
      <c r="Y29" s="99"/>
      <c r="Z29" s="99"/>
      <c r="AA29" s="99"/>
      <c r="AB29" s="99"/>
      <c r="AC29" s="99"/>
      <c r="AD29" s="99"/>
    </row>
    <row r="30" spans="1:30" s="73" customFormat="1" ht="11.1" customHeight="1">
      <c r="A30" s="22">
        <f>IF(B30&lt;&gt;"",COUNTA($B$19:B30),"")</f>
        <v>12</v>
      </c>
      <c r="B30" s="81" t="s">
        <v>146</v>
      </c>
      <c r="C30" s="82">
        <v>8330</v>
      </c>
      <c r="D30" s="82">
        <v>306</v>
      </c>
      <c r="E30" s="82">
        <v>2525</v>
      </c>
      <c r="F30" s="82">
        <v>521</v>
      </c>
      <c r="G30" s="82">
        <v>0</v>
      </c>
      <c r="H30" s="82">
        <v>1459</v>
      </c>
      <c r="I30" s="82">
        <v>0</v>
      </c>
      <c r="J30" s="82">
        <v>1459</v>
      </c>
      <c r="K30" s="82">
        <v>257</v>
      </c>
      <c r="L30" s="82">
        <v>2857</v>
      </c>
      <c r="M30" s="82">
        <v>130</v>
      </c>
      <c r="N30" s="82">
        <v>275</v>
      </c>
      <c r="O30" s="99"/>
      <c r="P30" s="99"/>
      <c r="Q30" s="99"/>
      <c r="R30" s="99"/>
      <c r="S30" s="99"/>
      <c r="T30" s="99"/>
      <c r="U30" s="99"/>
      <c r="V30" s="99"/>
      <c r="W30" s="99"/>
      <c r="X30" s="99"/>
      <c r="Y30" s="99"/>
      <c r="Z30" s="99"/>
      <c r="AA30" s="99"/>
      <c r="AB30" s="99"/>
      <c r="AC30" s="99"/>
      <c r="AD30" s="99"/>
    </row>
    <row r="31" spans="1:30" s="73" customFormat="1" ht="20.100000000000001" customHeight="1">
      <c r="A31" s="23">
        <f>IF(B31&lt;&gt;"",COUNTA($B$19:B31),"")</f>
        <v>13</v>
      </c>
      <c r="B31" s="85" t="s">
        <v>152</v>
      </c>
      <c r="C31" s="86">
        <v>888608</v>
      </c>
      <c r="D31" s="86">
        <v>95412</v>
      </c>
      <c r="E31" s="86">
        <v>47911</v>
      </c>
      <c r="F31" s="86">
        <v>115359</v>
      </c>
      <c r="G31" s="86">
        <v>9615</v>
      </c>
      <c r="H31" s="86">
        <v>29863</v>
      </c>
      <c r="I31" s="86">
        <v>1855</v>
      </c>
      <c r="J31" s="86">
        <v>28008</v>
      </c>
      <c r="K31" s="86">
        <v>27814</v>
      </c>
      <c r="L31" s="86">
        <v>285601</v>
      </c>
      <c r="M31" s="86">
        <v>266777</v>
      </c>
      <c r="N31" s="86">
        <v>10256</v>
      </c>
      <c r="O31" s="99"/>
      <c r="P31" s="99"/>
      <c r="Q31" s="99"/>
      <c r="R31" s="99"/>
      <c r="S31" s="99"/>
      <c r="T31" s="99"/>
      <c r="U31" s="99"/>
      <c r="V31" s="99"/>
      <c r="W31" s="99"/>
      <c r="X31" s="99"/>
      <c r="Y31" s="99"/>
      <c r="Z31" s="99"/>
      <c r="AA31" s="99"/>
      <c r="AB31" s="99"/>
      <c r="AC31" s="99"/>
      <c r="AD31" s="99"/>
    </row>
    <row r="32" spans="1:30" s="73" customFormat="1" ht="20.100000000000001" customHeight="1">
      <c r="A32" s="23">
        <f>IF(B32&lt;&gt;"",COUNTA($B$19:B32),"")</f>
        <v>14</v>
      </c>
      <c r="B32" s="85" t="s">
        <v>153</v>
      </c>
      <c r="C32" s="86">
        <v>5349954</v>
      </c>
      <c r="D32" s="86">
        <v>753395</v>
      </c>
      <c r="E32" s="86">
        <v>324976</v>
      </c>
      <c r="F32" s="86">
        <v>433900</v>
      </c>
      <c r="G32" s="86">
        <v>168455</v>
      </c>
      <c r="H32" s="86">
        <v>2304842</v>
      </c>
      <c r="I32" s="86">
        <v>1226613</v>
      </c>
      <c r="J32" s="86">
        <v>1078229</v>
      </c>
      <c r="K32" s="86">
        <v>141516</v>
      </c>
      <c r="L32" s="86">
        <v>623836</v>
      </c>
      <c r="M32" s="86">
        <v>554957</v>
      </c>
      <c r="N32" s="86">
        <v>44077</v>
      </c>
      <c r="O32" s="99"/>
      <c r="P32" s="99"/>
      <c r="Q32" s="99"/>
      <c r="R32" s="99"/>
      <c r="S32" s="99"/>
      <c r="T32" s="99"/>
      <c r="U32" s="99"/>
      <c r="V32" s="99"/>
      <c r="W32" s="99"/>
      <c r="X32" s="99"/>
      <c r="Y32" s="99"/>
      <c r="Z32" s="99"/>
      <c r="AA32" s="99"/>
      <c r="AB32" s="99"/>
      <c r="AC32" s="99"/>
      <c r="AD32" s="99"/>
    </row>
    <row r="33" spans="1:30" s="73" customFormat="1" ht="11.1" customHeight="1">
      <c r="A33" s="22">
        <f>IF(B33&lt;&gt;"",COUNTA($B$19:B33),"")</f>
        <v>15</v>
      </c>
      <c r="B33" s="81" t="s">
        <v>154</v>
      </c>
      <c r="C33" s="82">
        <v>1317186</v>
      </c>
      <c r="D33" s="82">
        <v>0</v>
      </c>
      <c r="E33" s="82">
        <v>0</v>
      </c>
      <c r="F33" s="82">
        <v>0</v>
      </c>
      <c r="G33" s="82">
        <v>0</v>
      </c>
      <c r="H33" s="82">
        <v>0</v>
      </c>
      <c r="I33" s="82">
        <v>0</v>
      </c>
      <c r="J33" s="82">
        <v>0</v>
      </c>
      <c r="K33" s="82">
        <v>0</v>
      </c>
      <c r="L33" s="82">
        <v>0</v>
      </c>
      <c r="M33" s="82">
        <v>0</v>
      </c>
      <c r="N33" s="82">
        <v>1317186</v>
      </c>
      <c r="O33" s="99"/>
      <c r="P33" s="99"/>
      <c r="Q33" s="99"/>
      <c r="R33" s="99"/>
      <c r="S33" s="99"/>
      <c r="T33" s="99"/>
      <c r="U33" s="99"/>
      <c r="V33" s="99"/>
      <c r="W33" s="99"/>
      <c r="X33" s="99"/>
      <c r="Y33" s="99"/>
      <c r="Z33" s="99"/>
      <c r="AA33" s="99"/>
      <c r="AB33" s="99"/>
      <c r="AC33" s="99"/>
      <c r="AD33" s="99"/>
    </row>
    <row r="34" spans="1:30" s="73" customFormat="1" ht="11.1" customHeight="1">
      <c r="A34" s="22">
        <f>IF(B34&lt;&gt;"",COUNTA($B$19:B34),"")</f>
        <v>16</v>
      </c>
      <c r="B34" s="81" t="s">
        <v>155</v>
      </c>
      <c r="C34" s="82">
        <v>480918</v>
      </c>
      <c r="D34" s="82">
        <v>0</v>
      </c>
      <c r="E34" s="82">
        <v>0</v>
      </c>
      <c r="F34" s="82">
        <v>0</v>
      </c>
      <c r="G34" s="82">
        <v>0</v>
      </c>
      <c r="H34" s="82">
        <v>0</v>
      </c>
      <c r="I34" s="82">
        <v>0</v>
      </c>
      <c r="J34" s="82">
        <v>0</v>
      </c>
      <c r="K34" s="82">
        <v>0</v>
      </c>
      <c r="L34" s="82">
        <v>0</v>
      </c>
      <c r="M34" s="82">
        <v>0</v>
      </c>
      <c r="N34" s="82">
        <v>480918</v>
      </c>
      <c r="O34" s="99"/>
      <c r="P34" s="99"/>
      <c r="Q34" s="99"/>
      <c r="R34" s="99"/>
      <c r="S34" s="99"/>
      <c r="T34" s="99"/>
      <c r="U34" s="99"/>
      <c r="V34" s="99"/>
      <c r="W34" s="99"/>
      <c r="X34" s="99"/>
      <c r="Y34" s="99"/>
      <c r="Z34" s="99"/>
      <c r="AA34" s="99"/>
      <c r="AB34" s="99"/>
      <c r="AC34" s="99"/>
      <c r="AD34" s="99"/>
    </row>
    <row r="35" spans="1:30" s="73" customFormat="1" ht="11.1" customHeight="1">
      <c r="A35" s="22">
        <f>IF(B35&lt;&gt;"",COUNTA($B$19:B35),"")</f>
        <v>17</v>
      </c>
      <c r="B35" s="81" t="s">
        <v>171</v>
      </c>
      <c r="C35" s="82">
        <v>486131</v>
      </c>
      <c r="D35" s="82">
        <v>0</v>
      </c>
      <c r="E35" s="82">
        <v>0</v>
      </c>
      <c r="F35" s="82">
        <v>0</v>
      </c>
      <c r="G35" s="82">
        <v>0</v>
      </c>
      <c r="H35" s="82">
        <v>0</v>
      </c>
      <c r="I35" s="82">
        <v>0</v>
      </c>
      <c r="J35" s="82">
        <v>0</v>
      </c>
      <c r="K35" s="82">
        <v>0</v>
      </c>
      <c r="L35" s="82">
        <v>0</v>
      </c>
      <c r="M35" s="82">
        <v>0</v>
      </c>
      <c r="N35" s="82">
        <v>486131</v>
      </c>
      <c r="O35" s="99"/>
      <c r="P35" s="99"/>
      <c r="Q35" s="99"/>
      <c r="R35" s="99"/>
      <c r="S35" s="99"/>
      <c r="T35" s="99"/>
      <c r="U35" s="99"/>
      <c r="V35" s="99"/>
      <c r="W35" s="99"/>
      <c r="X35" s="99"/>
      <c r="Y35" s="99"/>
      <c r="Z35" s="99"/>
      <c r="AA35" s="99"/>
      <c r="AB35" s="99"/>
      <c r="AC35" s="99"/>
      <c r="AD35" s="99"/>
    </row>
    <row r="36" spans="1:30" s="73" customFormat="1" ht="11.1" customHeight="1">
      <c r="A36" s="22">
        <f>IF(B36&lt;&gt;"",COUNTA($B$19:B36),"")</f>
        <v>18</v>
      </c>
      <c r="B36" s="81" t="s">
        <v>172</v>
      </c>
      <c r="C36" s="82">
        <v>203108</v>
      </c>
      <c r="D36" s="82">
        <v>0</v>
      </c>
      <c r="E36" s="82">
        <v>0</v>
      </c>
      <c r="F36" s="82">
        <v>0</v>
      </c>
      <c r="G36" s="82">
        <v>0</v>
      </c>
      <c r="H36" s="82">
        <v>0</v>
      </c>
      <c r="I36" s="82">
        <v>0</v>
      </c>
      <c r="J36" s="82">
        <v>0</v>
      </c>
      <c r="K36" s="82">
        <v>0</v>
      </c>
      <c r="L36" s="82">
        <v>0</v>
      </c>
      <c r="M36" s="82">
        <v>0</v>
      </c>
      <c r="N36" s="82">
        <v>203108</v>
      </c>
      <c r="O36" s="99"/>
      <c r="P36" s="99"/>
      <c r="Q36" s="99"/>
      <c r="R36" s="99"/>
      <c r="S36" s="99"/>
      <c r="T36" s="99"/>
      <c r="U36" s="99"/>
      <c r="V36" s="99"/>
      <c r="W36" s="99"/>
      <c r="X36" s="99"/>
      <c r="Y36" s="99"/>
      <c r="Z36" s="99"/>
      <c r="AA36" s="99"/>
      <c r="AB36" s="99"/>
      <c r="AC36" s="99"/>
      <c r="AD36" s="99"/>
    </row>
    <row r="37" spans="1:30" s="73" customFormat="1" ht="11.1" customHeight="1">
      <c r="A37" s="22">
        <f>IF(B37&lt;&gt;"",COUNTA($B$19:B37),"")</f>
        <v>19</v>
      </c>
      <c r="B37" s="81" t="s">
        <v>61</v>
      </c>
      <c r="C37" s="82">
        <v>963828</v>
      </c>
      <c r="D37" s="82">
        <v>0</v>
      </c>
      <c r="E37" s="82">
        <v>0</v>
      </c>
      <c r="F37" s="82">
        <v>0</v>
      </c>
      <c r="G37" s="82">
        <v>0</v>
      </c>
      <c r="H37" s="82">
        <v>0</v>
      </c>
      <c r="I37" s="82">
        <v>0</v>
      </c>
      <c r="J37" s="82">
        <v>0</v>
      </c>
      <c r="K37" s="82">
        <v>0</v>
      </c>
      <c r="L37" s="82">
        <v>0</v>
      </c>
      <c r="M37" s="82">
        <v>0</v>
      </c>
      <c r="N37" s="82">
        <v>963828</v>
      </c>
      <c r="O37" s="99"/>
      <c r="P37" s="99"/>
      <c r="Q37" s="99"/>
      <c r="R37" s="99"/>
      <c r="S37" s="99"/>
      <c r="T37" s="99"/>
      <c r="U37" s="99"/>
      <c r="V37" s="99"/>
      <c r="W37" s="99"/>
      <c r="X37" s="99"/>
      <c r="Y37" s="99"/>
      <c r="Z37" s="99"/>
      <c r="AA37" s="99"/>
      <c r="AB37" s="99"/>
      <c r="AC37" s="99"/>
      <c r="AD37" s="99"/>
    </row>
    <row r="38" spans="1:30" s="73" customFormat="1" ht="21.6" customHeight="1">
      <c r="A38" s="22">
        <f>IF(B38&lt;&gt;"",COUNTA($B$19:B38),"")</f>
        <v>20</v>
      </c>
      <c r="B38" s="84" t="s">
        <v>156</v>
      </c>
      <c r="C38" s="82">
        <v>529761</v>
      </c>
      <c r="D38" s="82">
        <v>0</v>
      </c>
      <c r="E38" s="82">
        <v>0</v>
      </c>
      <c r="F38" s="82">
        <v>0</v>
      </c>
      <c r="G38" s="82">
        <v>0</v>
      </c>
      <c r="H38" s="82">
        <v>0</v>
      </c>
      <c r="I38" s="82">
        <v>0</v>
      </c>
      <c r="J38" s="82">
        <v>0</v>
      </c>
      <c r="K38" s="82">
        <v>0</v>
      </c>
      <c r="L38" s="82">
        <v>0</v>
      </c>
      <c r="M38" s="82">
        <v>0</v>
      </c>
      <c r="N38" s="82">
        <v>529761</v>
      </c>
      <c r="O38" s="99"/>
      <c r="P38" s="99"/>
      <c r="Q38" s="99"/>
      <c r="R38" s="99"/>
      <c r="S38" s="99"/>
      <c r="T38" s="99"/>
      <c r="U38" s="99"/>
      <c r="V38" s="99"/>
      <c r="W38" s="99"/>
      <c r="X38" s="99"/>
      <c r="Y38" s="99"/>
      <c r="Z38" s="99"/>
      <c r="AA38" s="99"/>
      <c r="AB38" s="99"/>
      <c r="AC38" s="99"/>
      <c r="AD38" s="99"/>
    </row>
    <row r="39" spans="1:30" s="73" customFormat="1" ht="21.6" customHeight="1">
      <c r="A39" s="22">
        <f>IF(B39&lt;&gt;"",COUNTA($B$19:B39),"")</f>
        <v>21</v>
      </c>
      <c r="B39" s="84" t="s">
        <v>157</v>
      </c>
      <c r="C39" s="82">
        <v>840142</v>
      </c>
      <c r="D39" s="82">
        <v>8017</v>
      </c>
      <c r="E39" s="82">
        <v>1029</v>
      </c>
      <c r="F39" s="82">
        <v>6584</v>
      </c>
      <c r="G39" s="82">
        <v>38549</v>
      </c>
      <c r="H39" s="82">
        <v>756902</v>
      </c>
      <c r="I39" s="82">
        <v>385878</v>
      </c>
      <c r="J39" s="82">
        <v>371024</v>
      </c>
      <c r="K39" s="82">
        <v>7249</v>
      </c>
      <c r="L39" s="82">
        <v>19135</v>
      </c>
      <c r="M39" s="82">
        <v>2678</v>
      </c>
      <c r="N39" s="82">
        <v>0</v>
      </c>
      <c r="O39" s="99"/>
      <c r="P39" s="99"/>
      <c r="Q39" s="99"/>
      <c r="R39" s="99"/>
      <c r="S39" s="99"/>
      <c r="T39" s="99"/>
      <c r="U39" s="99"/>
      <c r="V39" s="99"/>
      <c r="W39" s="99"/>
      <c r="X39" s="99"/>
      <c r="Y39" s="99"/>
      <c r="Z39" s="99"/>
      <c r="AA39" s="99"/>
      <c r="AB39" s="99"/>
      <c r="AC39" s="99"/>
      <c r="AD39" s="99"/>
    </row>
    <row r="40" spans="1:30" s="73" customFormat="1" ht="21.6" customHeight="1">
      <c r="A40" s="22">
        <f>IF(B40&lt;&gt;"",COUNTA($B$19:B40),"")</f>
        <v>22</v>
      </c>
      <c r="B40" s="84" t="s">
        <v>158</v>
      </c>
      <c r="C40" s="82">
        <v>273239</v>
      </c>
      <c r="D40" s="82">
        <v>5910</v>
      </c>
      <c r="E40" s="82">
        <v>182</v>
      </c>
      <c r="F40" s="82">
        <v>666</v>
      </c>
      <c r="G40" s="82">
        <v>1479</v>
      </c>
      <c r="H40" s="82">
        <v>262235</v>
      </c>
      <c r="I40" s="82">
        <v>260353</v>
      </c>
      <c r="J40" s="82">
        <v>1882</v>
      </c>
      <c r="K40" s="82">
        <v>373</v>
      </c>
      <c r="L40" s="82">
        <v>1050</v>
      </c>
      <c r="M40" s="82">
        <v>1344</v>
      </c>
      <c r="N40" s="82">
        <v>0</v>
      </c>
      <c r="O40" s="99"/>
      <c r="P40" s="99"/>
      <c r="Q40" s="99"/>
      <c r="R40" s="99"/>
      <c r="S40" s="99"/>
      <c r="T40" s="99"/>
      <c r="U40" s="99"/>
      <c r="V40" s="99"/>
      <c r="W40" s="99"/>
      <c r="X40" s="99"/>
      <c r="Y40" s="99"/>
      <c r="Z40" s="99"/>
      <c r="AA40" s="99"/>
      <c r="AB40" s="99"/>
      <c r="AC40" s="99"/>
      <c r="AD40" s="99"/>
    </row>
    <row r="41" spans="1:30" s="73" customFormat="1" ht="11.1" customHeight="1">
      <c r="A41" s="22">
        <f>IF(B41&lt;&gt;"",COUNTA($B$19:B41),"")</f>
        <v>23</v>
      </c>
      <c r="B41" s="81" t="s">
        <v>159</v>
      </c>
      <c r="C41" s="82">
        <v>265916</v>
      </c>
      <c r="D41" s="82">
        <v>2771</v>
      </c>
      <c r="E41" s="82">
        <v>56370</v>
      </c>
      <c r="F41" s="82">
        <v>3594</v>
      </c>
      <c r="G41" s="82">
        <v>6456</v>
      </c>
      <c r="H41" s="82">
        <v>2813</v>
      </c>
      <c r="I41" s="82">
        <v>144</v>
      </c>
      <c r="J41" s="82">
        <v>2669</v>
      </c>
      <c r="K41" s="82">
        <v>7891</v>
      </c>
      <c r="L41" s="82">
        <v>50222</v>
      </c>
      <c r="M41" s="82">
        <v>135800</v>
      </c>
      <c r="N41" s="82">
        <v>0</v>
      </c>
      <c r="O41" s="99"/>
      <c r="P41" s="99"/>
      <c r="Q41" s="99"/>
      <c r="R41" s="99"/>
      <c r="S41" s="99"/>
      <c r="T41" s="99"/>
      <c r="U41" s="99"/>
      <c r="V41" s="99"/>
      <c r="W41" s="99"/>
      <c r="X41" s="99"/>
      <c r="Y41" s="99"/>
      <c r="Z41" s="99"/>
      <c r="AA41" s="99"/>
      <c r="AB41" s="99"/>
      <c r="AC41" s="99"/>
      <c r="AD41" s="99"/>
    </row>
    <row r="42" spans="1:30" s="73" customFormat="1" ht="11.1" customHeight="1">
      <c r="A42" s="22">
        <f>IF(B42&lt;&gt;"",COUNTA($B$19:B42),"")</f>
        <v>24</v>
      </c>
      <c r="B42" s="81" t="s">
        <v>160</v>
      </c>
      <c r="C42" s="82">
        <v>1829428</v>
      </c>
      <c r="D42" s="82">
        <v>228738</v>
      </c>
      <c r="E42" s="82">
        <v>64718</v>
      </c>
      <c r="F42" s="82">
        <v>74137</v>
      </c>
      <c r="G42" s="82">
        <v>11570</v>
      </c>
      <c r="H42" s="82">
        <v>538914</v>
      </c>
      <c r="I42" s="82">
        <v>261146</v>
      </c>
      <c r="J42" s="82">
        <v>277768</v>
      </c>
      <c r="K42" s="82">
        <v>7722</v>
      </c>
      <c r="L42" s="82">
        <v>47738</v>
      </c>
      <c r="M42" s="82">
        <v>92146</v>
      </c>
      <c r="N42" s="82">
        <v>763744</v>
      </c>
      <c r="O42" s="99"/>
      <c r="P42" s="99"/>
      <c r="Q42" s="99"/>
      <c r="R42" s="99"/>
      <c r="S42" s="99"/>
      <c r="T42" s="99"/>
      <c r="U42" s="99"/>
      <c r="V42" s="99"/>
      <c r="W42" s="99"/>
      <c r="X42" s="99"/>
      <c r="Y42" s="99"/>
      <c r="Z42" s="99"/>
      <c r="AA42" s="99"/>
      <c r="AB42" s="99"/>
      <c r="AC42" s="99"/>
      <c r="AD42" s="99"/>
    </row>
    <row r="43" spans="1:30" s="73" customFormat="1" ht="11.1" customHeight="1">
      <c r="A43" s="22">
        <f>IF(B43&lt;&gt;"",COUNTA($B$19:B43),"")</f>
        <v>25</v>
      </c>
      <c r="B43" s="81" t="s">
        <v>146</v>
      </c>
      <c r="C43" s="82">
        <v>1117467</v>
      </c>
      <c r="D43" s="82">
        <v>77925</v>
      </c>
      <c r="E43" s="82">
        <v>9092</v>
      </c>
      <c r="F43" s="82">
        <v>63999</v>
      </c>
      <c r="G43" s="82">
        <v>477</v>
      </c>
      <c r="H43" s="82">
        <v>241577</v>
      </c>
      <c r="I43" s="82">
        <v>3325</v>
      </c>
      <c r="J43" s="82">
        <v>238252</v>
      </c>
      <c r="K43" s="82">
        <v>979</v>
      </c>
      <c r="L43" s="82">
        <v>6230</v>
      </c>
      <c r="M43" s="82">
        <v>1542</v>
      </c>
      <c r="N43" s="82">
        <v>715647</v>
      </c>
      <c r="O43" s="99"/>
      <c r="P43" s="99"/>
      <c r="Q43" s="99"/>
      <c r="R43" s="99"/>
      <c r="S43" s="99"/>
      <c r="T43" s="99"/>
      <c r="U43" s="99"/>
      <c r="V43" s="99"/>
      <c r="W43" s="99"/>
      <c r="X43" s="99"/>
      <c r="Y43" s="99"/>
      <c r="Z43" s="99"/>
      <c r="AA43" s="99"/>
      <c r="AB43" s="99"/>
      <c r="AC43" s="99"/>
      <c r="AD43" s="99"/>
    </row>
    <row r="44" spans="1:30" s="73" customFormat="1" ht="20.100000000000001" customHeight="1">
      <c r="A44" s="23">
        <f>IF(B44&lt;&gt;"",COUNTA($B$19:B44),"")</f>
        <v>26</v>
      </c>
      <c r="B44" s="85" t="s">
        <v>161</v>
      </c>
      <c r="C44" s="86">
        <v>4902033</v>
      </c>
      <c r="D44" s="86">
        <v>167511</v>
      </c>
      <c r="E44" s="86">
        <v>113207</v>
      </c>
      <c r="F44" s="86">
        <v>20981</v>
      </c>
      <c r="G44" s="86">
        <v>57577</v>
      </c>
      <c r="H44" s="86">
        <v>1319287</v>
      </c>
      <c r="I44" s="86">
        <v>904196</v>
      </c>
      <c r="J44" s="86">
        <v>415091</v>
      </c>
      <c r="K44" s="86">
        <v>22256</v>
      </c>
      <c r="L44" s="86">
        <v>111915</v>
      </c>
      <c r="M44" s="86">
        <v>230426</v>
      </c>
      <c r="N44" s="86">
        <v>2858872</v>
      </c>
      <c r="O44" s="99"/>
      <c r="P44" s="99"/>
      <c r="Q44" s="99"/>
      <c r="R44" s="99"/>
      <c r="S44" s="99"/>
      <c r="T44" s="99"/>
      <c r="U44" s="99"/>
      <c r="V44" s="99"/>
      <c r="W44" s="99"/>
      <c r="X44" s="99"/>
      <c r="Y44" s="99"/>
      <c r="Z44" s="99"/>
      <c r="AA44" s="99"/>
      <c r="AB44" s="99"/>
      <c r="AC44" s="99"/>
      <c r="AD44" s="99"/>
    </row>
    <row r="45" spans="1:30" s="101" customFormat="1" ht="11.1" customHeight="1">
      <c r="A45" s="22">
        <f>IF(B45&lt;&gt;"",COUNTA($B$19:B45),"")</f>
        <v>27</v>
      </c>
      <c r="B45" s="81" t="s">
        <v>162</v>
      </c>
      <c r="C45" s="82">
        <v>528057</v>
      </c>
      <c r="D45" s="82">
        <v>21381</v>
      </c>
      <c r="E45" s="82">
        <v>14967</v>
      </c>
      <c r="F45" s="82">
        <v>59321</v>
      </c>
      <c r="G45" s="82">
        <v>3424</v>
      </c>
      <c r="H45" s="82">
        <v>14367</v>
      </c>
      <c r="I45" s="82">
        <v>677</v>
      </c>
      <c r="J45" s="82">
        <v>13690</v>
      </c>
      <c r="K45" s="82">
        <v>5760</v>
      </c>
      <c r="L45" s="82">
        <v>117392</v>
      </c>
      <c r="M45" s="82">
        <v>96293</v>
      </c>
      <c r="N45" s="82">
        <v>195151</v>
      </c>
      <c r="O45" s="100"/>
      <c r="P45" s="100"/>
      <c r="Q45" s="100"/>
      <c r="R45" s="100"/>
      <c r="S45" s="100"/>
      <c r="T45" s="100"/>
      <c r="U45" s="100"/>
      <c r="V45" s="100"/>
      <c r="W45" s="100"/>
      <c r="X45" s="100"/>
      <c r="Y45" s="100"/>
      <c r="Z45" s="100"/>
      <c r="AA45" s="100"/>
      <c r="AB45" s="100"/>
      <c r="AC45" s="100"/>
      <c r="AD45" s="100"/>
    </row>
    <row r="46" spans="1:30"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0"/>
      <c r="P46" s="100"/>
      <c r="Q46" s="100"/>
      <c r="R46" s="100"/>
      <c r="S46" s="100"/>
      <c r="T46" s="100"/>
      <c r="U46" s="100"/>
      <c r="V46" s="100"/>
      <c r="W46" s="100"/>
      <c r="X46" s="100"/>
      <c r="Y46" s="100"/>
      <c r="Z46" s="100"/>
      <c r="AA46" s="100"/>
      <c r="AB46" s="100"/>
      <c r="AC46" s="100"/>
      <c r="AD46" s="100"/>
    </row>
    <row r="47" spans="1:30" s="101" customFormat="1" ht="11.1" customHeight="1">
      <c r="A47" s="22">
        <f>IF(B47&lt;&gt;"",COUNTA($B$19:B47),"")</f>
        <v>29</v>
      </c>
      <c r="B47" s="81" t="s">
        <v>164</v>
      </c>
      <c r="C47" s="82">
        <v>257099</v>
      </c>
      <c r="D47" s="82">
        <v>50244</v>
      </c>
      <c r="E47" s="82">
        <v>3935</v>
      </c>
      <c r="F47" s="82">
        <v>5692</v>
      </c>
      <c r="G47" s="82">
        <v>895</v>
      </c>
      <c r="H47" s="82">
        <v>2364</v>
      </c>
      <c r="I47" s="82">
        <v>228</v>
      </c>
      <c r="J47" s="82">
        <v>2136</v>
      </c>
      <c r="K47" s="82">
        <v>3056</v>
      </c>
      <c r="L47" s="82">
        <v>59587</v>
      </c>
      <c r="M47" s="82">
        <v>123502</v>
      </c>
      <c r="N47" s="82">
        <v>7824</v>
      </c>
      <c r="O47" s="100"/>
      <c r="P47" s="100"/>
      <c r="Q47" s="100"/>
      <c r="R47" s="100"/>
      <c r="S47" s="100"/>
      <c r="T47" s="100"/>
      <c r="U47" s="100"/>
      <c r="V47" s="100"/>
      <c r="W47" s="100"/>
      <c r="X47" s="100"/>
      <c r="Y47" s="100"/>
      <c r="Z47" s="100"/>
      <c r="AA47" s="100"/>
      <c r="AB47" s="100"/>
      <c r="AC47" s="100"/>
      <c r="AD47" s="100"/>
    </row>
    <row r="48" spans="1:30" s="101" customFormat="1" ht="11.1" customHeight="1">
      <c r="A48" s="22">
        <f>IF(B48&lt;&gt;"",COUNTA($B$19:B48),"")</f>
        <v>30</v>
      </c>
      <c r="B48" s="81" t="s">
        <v>146</v>
      </c>
      <c r="C48" s="82">
        <v>8330</v>
      </c>
      <c r="D48" s="82">
        <v>306</v>
      </c>
      <c r="E48" s="82">
        <v>2525</v>
      </c>
      <c r="F48" s="82">
        <v>521</v>
      </c>
      <c r="G48" s="82">
        <v>0</v>
      </c>
      <c r="H48" s="82">
        <v>1459</v>
      </c>
      <c r="I48" s="82">
        <v>0</v>
      </c>
      <c r="J48" s="82">
        <v>1459</v>
      </c>
      <c r="K48" s="82">
        <v>257</v>
      </c>
      <c r="L48" s="82">
        <v>2857</v>
      </c>
      <c r="M48" s="82">
        <v>130</v>
      </c>
      <c r="N48" s="82">
        <v>275</v>
      </c>
      <c r="O48" s="100"/>
      <c r="P48" s="100"/>
      <c r="Q48" s="100"/>
      <c r="R48" s="100"/>
      <c r="S48" s="100"/>
      <c r="T48" s="100"/>
      <c r="U48" s="100"/>
      <c r="V48" s="100"/>
      <c r="W48" s="100"/>
      <c r="X48" s="100"/>
      <c r="Y48" s="100"/>
      <c r="Z48" s="100"/>
      <c r="AA48" s="100"/>
      <c r="AB48" s="100"/>
      <c r="AC48" s="100"/>
      <c r="AD48" s="100"/>
    </row>
    <row r="49" spans="1:30" s="73" customFormat="1" ht="20.100000000000001" customHeight="1">
      <c r="A49" s="23">
        <f>IF(B49&lt;&gt;"",COUNTA($B$19:B49),"")</f>
        <v>31</v>
      </c>
      <c r="B49" s="85" t="s">
        <v>165</v>
      </c>
      <c r="C49" s="86">
        <v>776826</v>
      </c>
      <c r="D49" s="86">
        <v>71318</v>
      </c>
      <c r="E49" s="86">
        <v>16377</v>
      </c>
      <c r="F49" s="86">
        <v>64492</v>
      </c>
      <c r="G49" s="86">
        <v>4320</v>
      </c>
      <c r="H49" s="86">
        <v>15272</v>
      </c>
      <c r="I49" s="86">
        <v>905</v>
      </c>
      <c r="J49" s="86">
        <v>14368</v>
      </c>
      <c r="K49" s="86">
        <v>8559</v>
      </c>
      <c r="L49" s="86">
        <v>174122</v>
      </c>
      <c r="M49" s="86">
        <v>219664</v>
      </c>
      <c r="N49" s="86">
        <v>202701</v>
      </c>
      <c r="O49" s="99"/>
      <c r="P49" s="99"/>
      <c r="Q49" s="99"/>
      <c r="R49" s="99"/>
      <c r="S49" s="99"/>
      <c r="T49" s="99"/>
      <c r="U49" s="99"/>
      <c r="V49" s="99"/>
      <c r="W49" s="99"/>
      <c r="X49" s="99"/>
      <c r="Y49" s="99"/>
      <c r="Z49" s="99"/>
      <c r="AA49" s="99"/>
      <c r="AB49" s="99"/>
      <c r="AC49" s="99"/>
      <c r="AD49" s="99"/>
    </row>
    <row r="50" spans="1:30" s="73" customFormat="1" ht="20.100000000000001" customHeight="1">
      <c r="A50" s="23">
        <f>IF(B50&lt;&gt;"",COUNTA($B$19:B50),"")</f>
        <v>32</v>
      </c>
      <c r="B50" s="85" t="s">
        <v>166</v>
      </c>
      <c r="C50" s="86">
        <v>5678858</v>
      </c>
      <c r="D50" s="86">
        <v>238830</v>
      </c>
      <c r="E50" s="86">
        <v>129584</v>
      </c>
      <c r="F50" s="86">
        <v>85474</v>
      </c>
      <c r="G50" s="86">
        <v>61897</v>
      </c>
      <c r="H50" s="86">
        <v>1334559</v>
      </c>
      <c r="I50" s="86">
        <v>905100</v>
      </c>
      <c r="J50" s="86">
        <v>429459</v>
      </c>
      <c r="K50" s="86">
        <v>30814</v>
      </c>
      <c r="L50" s="86">
        <v>286037</v>
      </c>
      <c r="M50" s="86">
        <v>450090</v>
      </c>
      <c r="N50" s="86">
        <v>3061573</v>
      </c>
      <c r="O50" s="99"/>
      <c r="P50" s="99"/>
      <c r="Q50" s="99"/>
      <c r="R50" s="99"/>
      <c r="S50" s="99"/>
      <c r="T50" s="99"/>
      <c r="U50" s="99"/>
      <c r="V50" s="99"/>
      <c r="W50" s="99"/>
      <c r="X50" s="99"/>
      <c r="Y50" s="99"/>
      <c r="Z50" s="99"/>
      <c r="AA50" s="99"/>
      <c r="AB50" s="99"/>
      <c r="AC50" s="99"/>
      <c r="AD50" s="99"/>
    </row>
    <row r="51" spans="1:30" s="73" customFormat="1" ht="20.100000000000001" customHeight="1">
      <c r="A51" s="23">
        <f>IF(B51&lt;&gt;"",COUNTA($B$19:B51),"")</f>
        <v>33</v>
      </c>
      <c r="B51" s="85" t="s">
        <v>167</v>
      </c>
      <c r="C51" s="86">
        <v>328904</v>
      </c>
      <c r="D51" s="86">
        <v>-514565</v>
      </c>
      <c r="E51" s="86">
        <v>-195392</v>
      </c>
      <c r="F51" s="86">
        <v>-348427</v>
      </c>
      <c r="G51" s="86">
        <v>-106558</v>
      </c>
      <c r="H51" s="86">
        <v>-970283</v>
      </c>
      <c r="I51" s="86">
        <v>-321512</v>
      </c>
      <c r="J51" s="86">
        <v>-648770</v>
      </c>
      <c r="K51" s="86">
        <v>-110702</v>
      </c>
      <c r="L51" s="86">
        <v>-337799</v>
      </c>
      <c r="M51" s="86">
        <v>-104867</v>
      </c>
      <c r="N51" s="86">
        <v>3017496</v>
      </c>
      <c r="O51" s="99"/>
      <c r="P51" s="99"/>
      <c r="Q51" s="99"/>
      <c r="R51" s="99"/>
      <c r="S51" s="99"/>
      <c r="T51" s="99"/>
      <c r="U51" s="99"/>
      <c r="V51" s="99"/>
      <c r="W51" s="99"/>
      <c r="X51" s="99"/>
      <c r="Y51" s="99"/>
      <c r="Z51" s="99"/>
      <c r="AA51" s="99"/>
      <c r="AB51" s="99"/>
      <c r="AC51" s="99"/>
      <c r="AD51" s="99"/>
    </row>
    <row r="52" spans="1:30" s="101" customFormat="1" ht="24.95" customHeight="1">
      <c r="A52" s="22">
        <f>IF(B52&lt;&gt;"",COUNTA($B$19:B52),"")</f>
        <v>34</v>
      </c>
      <c r="B52" s="88" t="s">
        <v>168</v>
      </c>
      <c r="C52" s="89">
        <v>440686</v>
      </c>
      <c r="D52" s="89">
        <v>-490471</v>
      </c>
      <c r="E52" s="89">
        <v>-163858</v>
      </c>
      <c r="F52" s="89">
        <v>-297560</v>
      </c>
      <c r="G52" s="89">
        <v>-101264</v>
      </c>
      <c r="H52" s="89">
        <v>-955692</v>
      </c>
      <c r="I52" s="89">
        <v>-320562</v>
      </c>
      <c r="J52" s="89">
        <v>-635130</v>
      </c>
      <c r="K52" s="89">
        <v>-91446</v>
      </c>
      <c r="L52" s="89">
        <v>-226320</v>
      </c>
      <c r="M52" s="89">
        <v>-57755</v>
      </c>
      <c r="N52" s="89">
        <v>2825052</v>
      </c>
      <c r="O52" s="100"/>
      <c r="P52" s="100"/>
      <c r="Q52" s="100"/>
      <c r="R52" s="100"/>
      <c r="S52" s="100"/>
      <c r="T52" s="100"/>
      <c r="U52" s="100"/>
      <c r="V52" s="100"/>
      <c r="W52" s="100"/>
      <c r="X52" s="100"/>
      <c r="Y52" s="100"/>
      <c r="Z52" s="100"/>
      <c r="AA52" s="100"/>
      <c r="AB52" s="100"/>
      <c r="AC52" s="100"/>
      <c r="AD52" s="100"/>
    </row>
    <row r="53" spans="1:30" s="101" customFormat="1" ht="18" customHeight="1">
      <c r="A53" s="22">
        <f>IF(B53&lt;&gt;"",COUNTA($B$19:B53),"")</f>
        <v>35</v>
      </c>
      <c r="B53" s="81" t="s">
        <v>169</v>
      </c>
      <c r="C53" s="82">
        <v>116640</v>
      </c>
      <c r="D53" s="82">
        <v>4585</v>
      </c>
      <c r="E53" s="82">
        <v>845</v>
      </c>
      <c r="F53" s="82">
        <v>1025</v>
      </c>
      <c r="G53" s="82">
        <v>0</v>
      </c>
      <c r="H53" s="82">
        <v>3619</v>
      </c>
      <c r="I53" s="82">
        <v>0</v>
      </c>
      <c r="J53" s="82">
        <v>3619</v>
      </c>
      <c r="K53" s="82">
        <v>0</v>
      </c>
      <c r="L53" s="82">
        <v>4712</v>
      </c>
      <c r="M53" s="82">
        <v>1545</v>
      </c>
      <c r="N53" s="82">
        <v>100310</v>
      </c>
      <c r="O53" s="100"/>
      <c r="P53" s="100"/>
      <c r="Q53" s="100"/>
      <c r="R53" s="100"/>
      <c r="S53" s="100"/>
      <c r="T53" s="100"/>
      <c r="U53" s="100"/>
      <c r="V53" s="100"/>
      <c r="W53" s="100"/>
      <c r="X53" s="100"/>
      <c r="Y53" s="100"/>
      <c r="Z53" s="100"/>
      <c r="AA53" s="100"/>
      <c r="AB53" s="100"/>
      <c r="AC53" s="100"/>
      <c r="AD53" s="100"/>
    </row>
    <row r="54" spans="1:30" ht="11.1" customHeight="1">
      <c r="A54" s="22">
        <f>IF(B54&lt;&gt;"",COUNTA($B$19:B54),"")</f>
        <v>36</v>
      </c>
      <c r="B54" s="81" t="s">
        <v>170</v>
      </c>
      <c r="C54" s="82">
        <v>163821</v>
      </c>
      <c r="D54" s="82">
        <v>4882</v>
      </c>
      <c r="E54" s="82">
        <v>384</v>
      </c>
      <c r="F54" s="82">
        <v>2211</v>
      </c>
      <c r="G54" s="82">
        <v>53</v>
      </c>
      <c r="H54" s="82">
        <v>570</v>
      </c>
      <c r="I54" s="82">
        <v>69</v>
      </c>
      <c r="J54" s="82">
        <v>500</v>
      </c>
      <c r="K54" s="82">
        <v>436</v>
      </c>
      <c r="L54" s="82">
        <v>2590</v>
      </c>
      <c r="M54" s="82">
        <v>2218</v>
      </c>
      <c r="N54" s="82">
        <v>150478</v>
      </c>
    </row>
    <row r="55" spans="1:30" s="76" customFormat="1" ht="20.100000000000001" customHeight="1">
      <c r="A55" s="22" t="str">
        <f>IF(B55&lt;&gt;"",COUNTA($B$19:B55),"")</f>
        <v/>
      </c>
      <c r="B55" s="81"/>
      <c r="C55" s="212" t="s">
        <v>112</v>
      </c>
      <c r="D55" s="213"/>
      <c r="E55" s="213"/>
      <c r="F55" s="213"/>
      <c r="G55" s="213"/>
      <c r="H55" s="213" t="s">
        <v>112</v>
      </c>
      <c r="I55" s="213"/>
      <c r="J55" s="213"/>
      <c r="K55" s="213"/>
      <c r="L55" s="213"/>
      <c r="M55" s="213"/>
      <c r="N55" s="213"/>
    </row>
    <row r="56" spans="1:30" s="73" customFormat="1" ht="11.1" customHeight="1">
      <c r="A56" s="22">
        <f>IF(B56&lt;&gt;"",COUNTA($B$19:B56),"")</f>
        <v>37</v>
      </c>
      <c r="B56" s="81" t="s">
        <v>142</v>
      </c>
      <c r="C56" s="83">
        <v>722.53</v>
      </c>
      <c r="D56" s="83">
        <v>270.14999999999998</v>
      </c>
      <c r="E56" s="83">
        <v>114.44</v>
      </c>
      <c r="F56" s="83">
        <v>35.299999999999997</v>
      </c>
      <c r="G56" s="83">
        <v>35.86</v>
      </c>
      <c r="H56" s="83">
        <v>123.16</v>
      </c>
      <c r="I56" s="83">
        <v>42.64</v>
      </c>
      <c r="J56" s="83">
        <v>80.52</v>
      </c>
      <c r="K56" s="83">
        <v>24.62</v>
      </c>
      <c r="L56" s="83">
        <v>75.22</v>
      </c>
      <c r="M56" s="83">
        <v>43.78</v>
      </c>
      <c r="N56" s="83">
        <v>0</v>
      </c>
      <c r="O56" s="99"/>
      <c r="P56" s="99"/>
      <c r="Q56" s="99"/>
      <c r="R56" s="99"/>
      <c r="S56" s="99"/>
      <c r="T56" s="99"/>
      <c r="U56" s="99"/>
      <c r="V56" s="99"/>
      <c r="W56" s="99"/>
      <c r="X56" s="99"/>
      <c r="Y56" s="99"/>
      <c r="Z56" s="99"/>
      <c r="AA56" s="99"/>
      <c r="AB56" s="99"/>
      <c r="AC56" s="99"/>
      <c r="AD56" s="99"/>
    </row>
    <row r="57" spans="1:30" s="73" customFormat="1" ht="11.1" customHeight="1">
      <c r="A57" s="22">
        <f>IF(B57&lt;&gt;"",COUNTA($B$19:B57),"")</f>
        <v>38</v>
      </c>
      <c r="B57" s="81" t="s">
        <v>143</v>
      </c>
      <c r="C57" s="83">
        <v>420.11</v>
      </c>
      <c r="D57" s="83">
        <v>91.73</v>
      </c>
      <c r="E57" s="83">
        <v>36.28</v>
      </c>
      <c r="F57" s="83">
        <v>119.23</v>
      </c>
      <c r="G57" s="83">
        <v>12.02</v>
      </c>
      <c r="H57" s="83">
        <v>30.04</v>
      </c>
      <c r="I57" s="83">
        <v>20.399999999999999</v>
      </c>
      <c r="J57" s="83">
        <v>9.64</v>
      </c>
      <c r="K57" s="83">
        <v>16.22</v>
      </c>
      <c r="L57" s="83">
        <v>72.56</v>
      </c>
      <c r="M57" s="83">
        <v>41.73</v>
      </c>
      <c r="N57" s="83">
        <v>0.3</v>
      </c>
      <c r="O57" s="99"/>
      <c r="P57" s="99"/>
      <c r="Q57" s="99"/>
      <c r="R57" s="99"/>
      <c r="S57" s="99"/>
      <c r="T57" s="99"/>
      <c r="U57" s="99"/>
      <c r="V57" s="99"/>
      <c r="W57" s="99"/>
      <c r="X57" s="99"/>
      <c r="Y57" s="99"/>
      <c r="Z57" s="99"/>
      <c r="AA57" s="99"/>
      <c r="AB57" s="99"/>
      <c r="AC57" s="99"/>
      <c r="AD57" s="99"/>
    </row>
    <row r="58" spans="1:30" s="73" customFormat="1" ht="21.6" customHeight="1">
      <c r="A58" s="22">
        <f>IF(B58&lt;&gt;"",COUNTA($B$19:B58),"")</f>
        <v>39</v>
      </c>
      <c r="B58" s="84" t="s">
        <v>959</v>
      </c>
      <c r="C58" s="83">
        <v>821.46</v>
      </c>
      <c r="D58" s="83">
        <v>0</v>
      </c>
      <c r="E58" s="83">
        <v>0</v>
      </c>
      <c r="F58" s="83">
        <v>0</v>
      </c>
      <c r="G58" s="83">
        <v>0</v>
      </c>
      <c r="H58" s="83">
        <v>821.46</v>
      </c>
      <c r="I58" s="83">
        <v>665.64</v>
      </c>
      <c r="J58" s="83">
        <v>155.82</v>
      </c>
      <c r="K58" s="83">
        <v>0</v>
      </c>
      <c r="L58" s="83">
        <v>0</v>
      </c>
      <c r="M58" s="83">
        <v>0</v>
      </c>
      <c r="N58" s="83">
        <v>0</v>
      </c>
      <c r="O58" s="99"/>
      <c r="P58" s="99"/>
      <c r="Q58" s="99"/>
      <c r="R58" s="99"/>
      <c r="S58" s="99"/>
      <c r="T58" s="99"/>
      <c r="U58" s="99"/>
      <c r="V58" s="99"/>
      <c r="W58" s="99"/>
      <c r="X58" s="99"/>
      <c r="Y58" s="99"/>
      <c r="Z58" s="99"/>
      <c r="AA58" s="99"/>
      <c r="AB58" s="99"/>
      <c r="AC58" s="99"/>
      <c r="AD58" s="99"/>
    </row>
    <row r="59" spans="1:30" s="73" customFormat="1" ht="11.1" customHeight="1">
      <c r="A59" s="22">
        <f>IF(B59&lt;&gt;"",COUNTA($B$19:B59),"")</f>
        <v>40</v>
      </c>
      <c r="B59" s="81" t="s">
        <v>144</v>
      </c>
      <c r="C59" s="83">
        <v>12.35</v>
      </c>
      <c r="D59" s="83">
        <v>0.49</v>
      </c>
      <c r="E59" s="83">
        <v>0.04</v>
      </c>
      <c r="F59" s="83">
        <v>0.08</v>
      </c>
      <c r="G59" s="83">
        <v>0</v>
      </c>
      <c r="H59" s="83">
        <v>0.04</v>
      </c>
      <c r="I59" s="83">
        <v>0</v>
      </c>
      <c r="J59" s="83">
        <v>0.04</v>
      </c>
      <c r="K59" s="83">
        <v>0.03</v>
      </c>
      <c r="L59" s="83">
        <v>0.19</v>
      </c>
      <c r="M59" s="83">
        <v>0.31</v>
      </c>
      <c r="N59" s="83">
        <v>11.16</v>
      </c>
      <c r="O59" s="99"/>
      <c r="P59" s="99"/>
      <c r="Q59" s="99"/>
      <c r="R59" s="99"/>
      <c r="S59" s="99"/>
      <c r="T59" s="99"/>
      <c r="U59" s="99"/>
      <c r="V59" s="99"/>
      <c r="W59" s="99"/>
      <c r="X59" s="99"/>
      <c r="Y59" s="99"/>
      <c r="Z59" s="99"/>
      <c r="AA59" s="99"/>
      <c r="AB59" s="99"/>
      <c r="AC59" s="99"/>
      <c r="AD59" s="99"/>
    </row>
    <row r="60" spans="1:30" s="73" customFormat="1" ht="11.1" customHeight="1">
      <c r="A60" s="22">
        <f>IF(B60&lt;&gt;"",COUNTA($B$19:B60),"")</f>
        <v>41</v>
      </c>
      <c r="B60" s="81" t="s">
        <v>145</v>
      </c>
      <c r="C60" s="83">
        <v>1490.02</v>
      </c>
      <c r="D60" s="83">
        <v>94.9</v>
      </c>
      <c r="E60" s="83">
        <v>27.05</v>
      </c>
      <c r="F60" s="83">
        <v>83.09</v>
      </c>
      <c r="G60" s="83">
        <v>51.11</v>
      </c>
      <c r="H60" s="83">
        <v>588.98</v>
      </c>
      <c r="I60" s="83">
        <v>34.4</v>
      </c>
      <c r="J60" s="83">
        <v>554.59</v>
      </c>
      <c r="K60" s="83">
        <v>30.39</v>
      </c>
      <c r="L60" s="83">
        <v>66.069999999999993</v>
      </c>
      <c r="M60" s="83">
        <v>94.21</v>
      </c>
      <c r="N60" s="83">
        <v>454.23</v>
      </c>
      <c r="O60" s="99"/>
      <c r="P60" s="99"/>
      <c r="Q60" s="99"/>
      <c r="R60" s="99"/>
      <c r="S60" s="99"/>
      <c r="T60" s="99"/>
      <c r="U60" s="99"/>
      <c r="V60" s="99"/>
      <c r="W60" s="99"/>
      <c r="X60" s="99"/>
      <c r="Y60" s="99"/>
      <c r="Z60" s="99"/>
      <c r="AA60" s="99"/>
      <c r="AB60" s="99"/>
      <c r="AC60" s="99"/>
      <c r="AD60" s="99"/>
    </row>
    <row r="61" spans="1:30" s="73" customFormat="1" ht="11.1" customHeight="1">
      <c r="A61" s="22">
        <f>IF(B61&lt;&gt;"",COUNTA($B$19:B61),"")</f>
        <v>42</v>
      </c>
      <c r="B61" s="81" t="s">
        <v>146</v>
      </c>
      <c r="C61" s="83">
        <v>694.35</v>
      </c>
      <c r="D61" s="83">
        <v>48.42</v>
      </c>
      <c r="E61" s="83">
        <v>5.65</v>
      </c>
      <c r="F61" s="83">
        <v>39.770000000000003</v>
      </c>
      <c r="G61" s="83">
        <v>0.3</v>
      </c>
      <c r="H61" s="83">
        <v>150.11000000000001</v>
      </c>
      <c r="I61" s="83">
        <v>2.0699999999999998</v>
      </c>
      <c r="J61" s="83">
        <v>148.04</v>
      </c>
      <c r="K61" s="83">
        <v>0.61</v>
      </c>
      <c r="L61" s="83">
        <v>3.87</v>
      </c>
      <c r="M61" s="83">
        <v>0.96</v>
      </c>
      <c r="N61" s="83">
        <v>444.68</v>
      </c>
      <c r="O61" s="99"/>
      <c r="P61" s="99"/>
      <c r="Q61" s="99"/>
      <c r="R61" s="99"/>
      <c r="S61" s="99"/>
      <c r="T61" s="99"/>
      <c r="U61" s="99"/>
      <c r="V61" s="99"/>
      <c r="W61" s="99"/>
      <c r="X61" s="99"/>
      <c r="Y61" s="99"/>
      <c r="Z61" s="99"/>
      <c r="AA61" s="99"/>
      <c r="AB61" s="99"/>
      <c r="AC61" s="99"/>
      <c r="AD61" s="99"/>
    </row>
    <row r="62" spans="1:30" s="73" customFormat="1" ht="20.100000000000001" customHeight="1">
      <c r="A62" s="23">
        <f>IF(B62&lt;&gt;"",COUNTA($B$19:B62),"")</f>
        <v>43</v>
      </c>
      <c r="B62" s="85" t="s">
        <v>147</v>
      </c>
      <c r="C62" s="87">
        <v>2772.11</v>
      </c>
      <c r="D62" s="87">
        <v>408.85</v>
      </c>
      <c r="E62" s="87">
        <v>172.16</v>
      </c>
      <c r="F62" s="87">
        <v>197.93</v>
      </c>
      <c r="G62" s="87">
        <v>98.7</v>
      </c>
      <c r="H62" s="87">
        <v>1413.59</v>
      </c>
      <c r="I62" s="87">
        <v>761.02</v>
      </c>
      <c r="J62" s="87">
        <v>652.57000000000005</v>
      </c>
      <c r="K62" s="87">
        <v>70.650000000000006</v>
      </c>
      <c r="L62" s="87">
        <v>210.17</v>
      </c>
      <c r="M62" s="87">
        <v>179.06</v>
      </c>
      <c r="N62" s="87">
        <v>21.01</v>
      </c>
      <c r="O62" s="99"/>
      <c r="P62" s="99"/>
      <c r="Q62" s="99"/>
      <c r="R62" s="99"/>
      <c r="S62" s="99"/>
      <c r="T62" s="99"/>
      <c r="U62" s="99"/>
      <c r="V62" s="99"/>
      <c r="W62" s="99"/>
      <c r="X62" s="99"/>
      <c r="Y62" s="99"/>
      <c r="Z62" s="99"/>
      <c r="AA62" s="99"/>
      <c r="AB62" s="99"/>
      <c r="AC62" s="99"/>
      <c r="AD62" s="99"/>
    </row>
    <row r="63" spans="1:30" s="73" customFormat="1" ht="21.6" customHeight="1">
      <c r="A63" s="22">
        <f>IF(B63&lt;&gt;"",COUNTA($B$19:B63),"")</f>
        <v>44</v>
      </c>
      <c r="B63" s="84" t="s">
        <v>148</v>
      </c>
      <c r="C63" s="83">
        <v>500.57</v>
      </c>
      <c r="D63" s="83">
        <v>56.94</v>
      </c>
      <c r="E63" s="83">
        <v>29.35</v>
      </c>
      <c r="F63" s="83">
        <v>70.67</v>
      </c>
      <c r="G63" s="83">
        <v>5.47</v>
      </c>
      <c r="H63" s="83">
        <v>18.25</v>
      </c>
      <c r="I63" s="83">
        <v>0.9</v>
      </c>
      <c r="J63" s="83">
        <v>17.350000000000001</v>
      </c>
      <c r="K63" s="83">
        <v>17.05</v>
      </c>
      <c r="L63" s="83">
        <v>170.27</v>
      </c>
      <c r="M63" s="83">
        <v>132.58000000000001</v>
      </c>
      <c r="N63" s="83">
        <v>0</v>
      </c>
      <c r="O63" s="99"/>
      <c r="P63" s="99"/>
      <c r="Q63" s="99"/>
      <c r="R63" s="99"/>
      <c r="S63" s="99"/>
      <c r="T63" s="99"/>
      <c r="U63" s="99"/>
      <c r="V63" s="99"/>
      <c r="W63" s="99"/>
      <c r="X63" s="99"/>
      <c r="Y63" s="99"/>
      <c r="Z63" s="99"/>
      <c r="AA63" s="99"/>
      <c r="AB63" s="99"/>
      <c r="AC63" s="99"/>
      <c r="AD63" s="99"/>
    </row>
    <row r="64" spans="1:30" s="73" customFormat="1" ht="11.1" customHeight="1">
      <c r="A64" s="22">
        <f>IF(B64&lt;&gt;"",COUNTA($B$19:B64),"")</f>
        <v>45</v>
      </c>
      <c r="B64" s="81" t="s">
        <v>149</v>
      </c>
      <c r="C64" s="83">
        <v>302.41000000000003</v>
      </c>
      <c r="D64" s="83">
        <v>27.72</v>
      </c>
      <c r="E64" s="83">
        <v>12.17</v>
      </c>
      <c r="F64" s="83">
        <v>62.62</v>
      </c>
      <c r="G64" s="83">
        <v>3.52</v>
      </c>
      <c r="H64" s="83">
        <v>15.41</v>
      </c>
      <c r="I64" s="83">
        <v>0.69</v>
      </c>
      <c r="J64" s="83">
        <v>14.72</v>
      </c>
      <c r="K64" s="83">
        <v>14.32</v>
      </c>
      <c r="L64" s="83">
        <v>137.88999999999999</v>
      </c>
      <c r="M64" s="83">
        <v>28.77</v>
      </c>
      <c r="N64" s="83">
        <v>0</v>
      </c>
      <c r="O64" s="99"/>
      <c r="P64" s="99"/>
      <c r="Q64" s="99"/>
      <c r="R64" s="99"/>
      <c r="S64" s="99"/>
      <c r="T64" s="99"/>
      <c r="U64" s="99"/>
      <c r="V64" s="99"/>
      <c r="W64" s="99"/>
      <c r="X64" s="99"/>
      <c r="Y64" s="99"/>
      <c r="Z64" s="99"/>
      <c r="AA64" s="99"/>
      <c r="AB64" s="99"/>
      <c r="AC64" s="99"/>
      <c r="AD64" s="99"/>
    </row>
    <row r="65" spans="1:30" s="73" customFormat="1" ht="11.1" customHeight="1">
      <c r="A65" s="22">
        <f>IF(B65&lt;&gt;"",COUNTA($B$19:B65),"")</f>
        <v>46</v>
      </c>
      <c r="B65" s="81" t="s">
        <v>150</v>
      </c>
      <c r="C65" s="83">
        <v>0.08</v>
      </c>
      <c r="D65" s="83">
        <v>0.01</v>
      </c>
      <c r="E65" s="83">
        <v>0</v>
      </c>
      <c r="F65" s="83">
        <v>0</v>
      </c>
      <c r="G65" s="83">
        <v>0</v>
      </c>
      <c r="H65" s="83">
        <v>0</v>
      </c>
      <c r="I65" s="83">
        <v>0</v>
      </c>
      <c r="J65" s="83">
        <v>0</v>
      </c>
      <c r="K65" s="83">
        <v>0</v>
      </c>
      <c r="L65" s="83">
        <v>0.01</v>
      </c>
      <c r="M65" s="83">
        <v>0</v>
      </c>
      <c r="N65" s="83">
        <v>0.06</v>
      </c>
      <c r="O65" s="99"/>
      <c r="P65" s="99"/>
      <c r="Q65" s="99"/>
      <c r="R65" s="99"/>
      <c r="S65" s="99"/>
      <c r="T65" s="99"/>
      <c r="U65" s="99"/>
      <c r="V65" s="99"/>
      <c r="W65" s="99"/>
      <c r="X65" s="99"/>
      <c r="Y65" s="99"/>
      <c r="Z65" s="99"/>
      <c r="AA65" s="99"/>
      <c r="AB65" s="99"/>
      <c r="AC65" s="99"/>
      <c r="AD65" s="99"/>
    </row>
    <row r="66" spans="1:30" s="73" customFormat="1" ht="11.1" customHeight="1">
      <c r="A66" s="22">
        <f>IF(B66&lt;&gt;"",COUNTA($B$19:B66),"")</f>
        <v>47</v>
      </c>
      <c r="B66" s="81" t="s">
        <v>151</v>
      </c>
      <c r="C66" s="83">
        <v>56.68</v>
      </c>
      <c r="D66" s="83">
        <v>2.5299999999999998</v>
      </c>
      <c r="E66" s="83">
        <v>1.99</v>
      </c>
      <c r="F66" s="83">
        <v>1.34</v>
      </c>
      <c r="G66" s="83">
        <v>0.51</v>
      </c>
      <c r="H66" s="83">
        <v>1.21</v>
      </c>
      <c r="I66" s="83">
        <v>0.25</v>
      </c>
      <c r="J66" s="83">
        <v>0.96</v>
      </c>
      <c r="K66" s="83">
        <v>0.39</v>
      </c>
      <c r="L66" s="83">
        <v>8.9600000000000009</v>
      </c>
      <c r="M66" s="83">
        <v>33.26</v>
      </c>
      <c r="N66" s="83">
        <v>6.49</v>
      </c>
      <c r="O66" s="99"/>
      <c r="P66" s="99"/>
      <c r="Q66" s="99"/>
      <c r="R66" s="99"/>
      <c r="S66" s="99"/>
      <c r="T66" s="99"/>
      <c r="U66" s="99"/>
      <c r="V66" s="99"/>
      <c r="W66" s="99"/>
      <c r="X66" s="99"/>
      <c r="Y66" s="99"/>
      <c r="Z66" s="99"/>
      <c r="AA66" s="99"/>
      <c r="AB66" s="99"/>
      <c r="AC66" s="99"/>
      <c r="AD66" s="99"/>
    </row>
    <row r="67" spans="1:30" s="73" customFormat="1" ht="11.1" customHeight="1">
      <c r="A67" s="22">
        <f>IF(B67&lt;&gt;"",COUNTA($B$19:B67),"")</f>
        <v>48</v>
      </c>
      <c r="B67" s="81" t="s">
        <v>146</v>
      </c>
      <c r="C67" s="83">
        <v>5.18</v>
      </c>
      <c r="D67" s="83">
        <v>0.19</v>
      </c>
      <c r="E67" s="83">
        <v>1.57</v>
      </c>
      <c r="F67" s="83">
        <v>0.32</v>
      </c>
      <c r="G67" s="83">
        <v>0</v>
      </c>
      <c r="H67" s="83">
        <v>0.91</v>
      </c>
      <c r="I67" s="83">
        <v>0</v>
      </c>
      <c r="J67" s="83">
        <v>0.91</v>
      </c>
      <c r="K67" s="83">
        <v>0.16</v>
      </c>
      <c r="L67" s="83">
        <v>1.78</v>
      </c>
      <c r="M67" s="83">
        <v>0.08</v>
      </c>
      <c r="N67" s="83">
        <v>0.17</v>
      </c>
      <c r="O67" s="99"/>
      <c r="P67" s="99"/>
      <c r="Q67" s="99"/>
      <c r="R67" s="99"/>
      <c r="S67" s="99"/>
      <c r="T67" s="99"/>
      <c r="U67" s="99"/>
      <c r="V67" s="99"/>
      <c r="W67" s="99"/>
      <c r="X67" s="99"/>
      <c r="Y67" s="99"/>
      <c r="Z67" s="99"/>
      <c r="AA67" s="99"/>
      <c r="AB67" s="99"/>
      <c r="AC67" s="99"/>
      <c r="AD67" s="99"/>
    </row>
    <row r="68" spans="1:30" s="73" customFormat="1" ht="20.100000000000001" customHeight="1">
      <c r="A68" s="23">
        <f>IF(B68&lt;&gt;"",COUNTA($B$19:B68),"")</f>
        <v>49</v>
      </c>
      <c r="B68" s="85" t="s">
        <v>152</v>
      </c>
      <c r="C68" s="87">
        <v>552.15</v>
      </c>
      <c r="D68" s="87">
        <v>59.29</v>
      </c>
      <c r="E68" s="87">
        <v>29.77</v>
      </c>
      <c r="F68" s="87">
        <v>71.680000000000007</v>
      </c>
      <c r="G68" s="87">
        <v>5.97</v>
      </c>
      <c r="H68" s="87">
        <v>18.559999999999999</v>
      </c>
      <c r="I68" s="87">
        <v>1.1499999999999999</v>
      </c>
      <c r="J68" s="87">
        <v>17.399999999999999</v>
      </c>
      <c r="K68" s="87">
        <v>17.28</v>
      </c>
      <c r="L68" s="87">
        <v>177.46</v>
      </c>
      <c r="M68" s="87">
        <v>165.76</v>
      </c>
      <c r="N68" s="87">
        <v>6.37</v>
      </c>
      <c r="O68" s="99"/>
      <c r="P68" s="99"/>
      <c r="Q68" s="99"/>
      <c r="R68" s="99"/>
      <c r="S68" s="99"/>
      <c r="T68" s="99"/>
      <c r="U68" s="99"/>
      <c r="V68" s="99"/>
      <c r="W68" s="99"/>
      <c r="X68" s="99"/>
      <c r="Y68" s="99"/>
      <c r="Z68" s="99"/>
      <c r="AA68" s="99"/>
      <c r="AB68" s="99"/>
      <c r="AC68" s="99"/>
      <c r="AD68" s="99"/>
    </row>
    <row r="69" spans="1:30" s="73" customFormat="1" ht="20.100000000000001" customHeight="1">
      <c r="A69" s="23">
        <f>IF(B69&lt;&gt;"",COUNTA($B$19:B69),"")</f>
        <v>50</v>
      </c>
      <c r="B69" s="85" t="s">
        <v>153</v>
      </c>
      <c r="C69" s="87">
        <v>3324.26</v>
      </c>
      <c r="D69" s="87">
        <v>468.13</v>
      </c>
      <c r="E69" s="87">
        <v>201.93</v>
      </c>
      <c r="F69" s="87">
        <v>269.61</v>
      </c>
      <c r="G69" s="87">
        <v>104.67</v>
      </c>
      <c r="H69" s="87">
        <v>1432.14</v>
      </c>
      <c r="I69" s="87">
        <v>762.17</v>
      </c>
      <c r="J69" s="87">
        <v>669.97</v>
      </c>
      <c r="K69" s="87">
        <v>87.93</v>
      </c>
      <c r="L69" s="87">
        <v>387.63</v>
      </c>
      <c r="M69" s="87">
        <v>344.83</v>
      </c>
      <c r="N69" s="87">
        <v>27.39</v>
      </c>
      <c r="O69" s="99"/>
      <c r="P69" s="99"/>
      <c r="Q69" s="99"/>
      <c r="R69" s="99"/>
      <c r="S69" s="99"/>
      <c r="T69" s="99"/>
      <c r="U69" s="99"/>
      <c r="V69" s="99"/>
      <c r="W69" s="99"/>
      <c r="X69" s="99"/>
      <c r="Y69" s="99"/>
      <c r="Z69" s="99"/>
      <c r="AA69" s="99"/>
      <c r="AB69" s="99"/>
      <c r="AC69" s="99"/>
      <c r="AD69" s="99"/>
    </row>
    <row r="70" spans="1:30" s="73" customFormat="1" ht="11.1" customHeight="1">
      <c r="A70" s="22">
        <f>IF(B70&lt;&gt;"",COUNTA($B$19:B70),"")</f>
        <v>51</v>
      </c>
      <c r="B70" s="81" t="s">
        <v>154</v>
      </c>
      <c r="C70" s="83">
        <v>818.45</v>
      </c>
      <c r="D70" s="83">
        <v>0</v>
      </c>
      <c r="E70" s="83">
        <v>0</v>
      </c>
      <c r="F70" s="83">
        <v>0</v>
      </c>
      <c r="G70" s="83">
        <v>0</v>
      </c>
      <c r="H70" s="83">
        <v>0</v>
      </c>
      <c r="I70" s="83">
        <v>0</v>
      </c>
      <c r="J70" s="83">
        <v>0</v>
      </c>
      <c r="K70" s="83">
        <v>0</v>
      </c>
      <c r="L70" s="83">
        <v>0</v>
      </c>
      <c r="M70" s="83">
        <v>0</v>
      </c>
      <c r="N70" s="83">
        <v>818.45</v>
      </c>
      <c r="O70" s="99"/>
      <c r="P70" s="99"/>
      <c r="Q70" s="99"/>
      <c r="R70" s="99"/>
      <c r="S70" s="99"/>
      <c r="T70" s="99"/>
      <c r="U70" s="99"/>
      <c r="V70" s="99"/>
      <c r="W70" s="99"/>
      <c r="X70" s="99"/>
      <c r="Y70" s="99"/>
      <c r="Z70" s="99"/>
      <c r="AA70" s="99"/>
      <c r="AB70" s="99"/>
      <c r="AC70" s="99"/>
      <c r="AD70" s="99"/>
    </row>
    <row r="71" spans="1:30" s="73" customFormat="1" ht="11.1" customHeight="1">
      <c r="A71" s="22">
        <f>IF(B71&lt;&gt;"",COUNTA($B$19:B71),"")</f>
        <v>52</v>
      </c>
      <c r="B71" s="81" t="s">
        <v>155</v>
      </c>
      <c r="C71" s="83">
        <v>298.82</v>
      </c>
      <c r="D71" s="83">
        <v>0</v>
      </c>
      <c r="E71" s="83">
        <v>0</v>
      </c>
      <c r="F71" s="83">
        <v>0</v>
      </c>
      <c r="G71" s="83">
        <v>0</v>
      </c>
      <c r="H71" s="83">
        <v>0</v>
      </c>
      <c r="I71" s="83">
        <v>0</v>
      </c>
      <c r="J71" s="83">
        <v>0</v>
      </c>
      <c r="K71" s="83">
        <v>0</v>
      </c>
      <c r="L71" s="83">
        <v>0</v>
      </c>
      <c r="M71" s="83">
        <v>0</v>
      </c>
      <c r="N71" s="83">
        <v>298.82</v>
      </c>
      <c r="O71" s="99"/>
      <c r="P71" s="99"/>
      <c r="Q71" s="99"/>
      <c r="R71" s="99"/>
      <c r="S71" s="99"/>
      <c r="T71" s="99"/>
      <c r="U71" s="99"/>
      <c r="V71" s="99"/>
      <c r="W71" s="99"/>
      <c r="X71" s="99"/>
      <c r="Y71" s="99"/>
      <c r="Z71" s="99"/>
      <c r="AA71" s="99"/>
      <c r="AB71" s="99"/>
      <c r="AC71" s="99"/>
      <c r="AD71" s="99"/>
    </row>
    <row r="72" spans="1:30" s="73" customFormat="1" ht="11.1" customHeight="1">
      <c r="A72" s="22">
        <f>IF(B72&lt;&gt;"",COUNTA($B$19:B72),"")</f>
        <v>53</v>
      </c>
      <c r="B72" s="81" t="s">
        <v>171</v>
      </c>
      <c r="C72" s="83">
        <v>302.06</v>
      </c>
      <c r="D72" s="83">
        <v>0</v>
      </c>
      <c r="E72" s="83">
        <v>0</v>
      </c>
      <c r="F72" s="83">
        <v>0</v>
      </c>
      <c r="G72" s="83">
        <v>0</v>
      </c>
      <c r="H72" s="83">
        <v>0</v>
      </c>
      <c r="I72" s="83">
        <v>0</v>
      </c>
      <c r="J72" s="83">
        <v>0</v>
      </c>
      <c r="K72" s="83">
        <v>0</v>
      </c>
      <c r="L72" s="83">
        <v>0</v>
      </c>
      <c r="M72" s="83">
        <v>0</v>
      </c>
      <c r="N72" s="83">
        <v>302.06</v>
      </c>
      <c r="O72" s="99"/>
      <c r="P72" s="99"/>
      <c r="Q72" s="99"/>
      <c r="R72" s="99"/>
      <c r="S72" s="99"/>
      <c r="T72" s="99"/>
      <c r="U72" s="99"/>
      <c r="V72" s="99"/>
      <c r="W72" s="99"/>
      <c r="X72" s="99"/>
      <c r="Y72" s="99"/>
      <c r="Z72" s="99"/>
      <c r="AA72" s="99"/>
      <c r="AB72" s="99"/>
      <c r="AC72" s="99"/>
      <c r="AD72" s="99"/>
    </row>
    <row r="73" spans="1:30" s="73" customFormat="1" ht="11.1" customHeight="1">
      <c r="A73" s="22">
        <f>IF(B73&lt;&gt;"",COUNTA($B$19:B73),"")</f>
        <v>54</v>
      </c>
      <c r="B73" s="81" t="s">
        <v>172</v>
      </c>
      <c r="C73" s="83">
        <v>126.2</v>
      </c>
      <c r="D73" s="83">
        <v>0</v>
      </c>
      <c r="E73" s="83">
        <v>0</v>
      </c>
      <c r="F73" s="83">
        <v>0</v>
      </c>
      <c r="G73" s="83">
        <v>0</v>
      </c>
      <c r="H73" s="83">
        <v>0</v>
      </c>
      <c r="I73" s="83">
        <v>0</v>
      </c>
      <c r="J73" s="83">
        <v>0</v>
      </c>
      <c r="K73" s="83">
        <v>0</v>
      </c>
      <c r="L73" s="83">
        <v>0</v>
      </c>
      <c r="M73" s="83">
        <v>0</v>
      </c>
      <c r="N73" s="83">
        <v>126.2</v>
      </c>
      <c r="O73" s="99"/>
      <c r="P73" s="99"/>
      <c r="Q73" s="99"/>
      <c r="R73" s="99"/>
      <c r="S73" s="99"/>
      <c r="T73" s="99"/>
      <c r="U73" s="99"/>
      <c r="V73" s="99"/>
      <c r="W73" s="99"/>
      <c r="X73" s="99"/>
      <c r="Y73" s="99"/>
      <c r="Z73" s="99"/>
      <c r="AA73" s="99"/>
      <c r="AB73" s="99"/>
      <c r="AC73" s="99"/>
      <c r="AD73" s="99"/>
    </row>
    <row r="74" spans="1:30" s="73" customFormat="1" ht="11.1" customHeight="1">
      <c r="A74" s="22">
        <f>IF(B74&lt;&gt;"",COUNTA($B$19:B74),"")</f>
        <v>55</v>
      </c>
      <c r="B74" s="81" t="s">
        <v>61</v>
      </c>
      <c r="C74" s="83">
        <v>598.89</v>
      </c>
      <c r="D74" s="83">
        <v>0</v>
      </c>
      <c r="E74" s="83">
        <v>0</v>
      </c>
      <c r="F74" s="83">
        <v>0</v>
      </c>
      <c r="G74" s="83">
        <v>0</v>
      </c>
      <c r="H74" s="83">
        <v>0</v>
      </c>
      <c r="I74" s="83">
        <v>0</v>
      </c>
      <c r="J74" s="83">
        <v>0</v>
      </c>
      <c r="K74" s="83">
        <v>0</v>
      </c>
      <c r="L74" s="83">
        <v>0</v>
      </c>
      <c r="M74" s="83">
        <v>0</v>
      </c>
      <c r="N74" s="83">
        <v>598.89</v>
      </c>
      <c r="O74" s="99"/>
      <c r="P74" s="99"/>
      <c r="Q74" s="99"/>
      <c r="R74" s="99"/>
      <c r="S74" s="99"/>
      <c r="T74" s="99"/>
      <c r="U74" s="99"/>
      <c r="V74" s="99"/>
      <c r="W74" s="99"/>
      <c r="X74" s="99"/>
      <c r="Y74" s="99"/>
      <c r="Z74" s="99"/>
      <c r="AA74" s="99"/>
      <c r="AB74" s="99"/>
      <c r="AC74" s="99"/>
      <c r="AD74" s="99"/>
    </row>
    <row r="75" spans="1:30" s="73" customFormat="1" ht="21.6" customHeight="1">
      <c r="A75" s="22">
        <f>IF(B75&lt;&gt;"",COUNTA($B$19:B75),"")</f>
        <v>56</v>
      </c>
      <c r="B75" s="84" t="s">
        <v>156</v>
      </c>
      <c r="C75" s="83">
        <v>329.17</v>
      </c>
      <c r="D75" s="83">
        <v>0</v>
      </c>
      <c r="E75" s="83">
        <v>0</v>
      </c>
      <c r="F75" s="83">
        <v>0</v>
      </c>
      <c r="G75" s="83">
        <v>0</v>
      </c>
      <c r="H75" s="83">
        <v>0</v>
      </c>
      <c r="I75" s="83">
        <v>0</v>
      </c>
      <c r="J75" s="83">
        <v>0</v>
      </c>
      <c r="K75" s="83">
        <v>0</v>
      </c>
      <c r="L75" s="83">
        <v>0</v>
      </c>
      <c r="M75" s="83">
        <v>0</v>
      </c>
      <c r="N75" s="83">
        <v>329.17</v>
      </c>
      <c r="O75" s="99"/>
      <c r="P75" s="99"/>
      <c r="Q75" s="99"/>
      <c r="R75" s="99"/>
      <c r="S75" s="99"/>
      <c r="T75" s="99"/>
      <c r="U75" s="99"/>
      <c r="V75" s="99"/>
      <c r="W75" s="99"/>
      <c r="X75" s="99"/>
      <c r="Y75" s="99"/>
      <c r="Z75" s="99"/>
      <c r="AA75" s="99"/>
      <c r="AB75" s="99"/>
      <c r="AC75" s="99"/>
      <c r="AD75" s="99"/>
    </row>
    <row r="76" spans="1:30" s="73" customFormat="1" ht="21.6" customHeight="1">
      <c r="A76" s="22">
        <f>IF(B76&lt;&gt;"",COUNTA($B$19:B76),"")</f>
        <v>57</v>
      </c>
      <c r="B76" s="84" t="s">
        <v>157</v>
      </c>
      <c r="C76" s="83">
        <v>522.03</v>
      </c>
      <c r="D76" s="83">
        <v>4.9800000000000004</v>
      </c>
      <c r="E76" s="83">
        <v>0.64</v>
      </c>
      <c r="F76" s="83">
        <v>4.09</v>
      </c>
      <c r="G76" s="83">
        <v>23.95</v>
      </c>
      <c r="H76" s="83">
        <v>470.31</v>
      </c>
      <c r="I76" s="83">
        <v>239.77</v>
      </c>
      <c r="J76" s="83">
        <v>230.54</v>
      </c>
      <c r="K76" s="83">
        <v>4.5</v>
      </c>
      <c r="L76" s="83">
        <v>11.89</v>
      </c>
      <c r="M76" s="83">
        <v>1.66</v>
      </c>
      <c r="N76" s="83">
        <v>0</v>
      </c>
      <c r="O76" s="99"/>
      <c r="P76" s="99"/>
      <c r="Q76" s="99"/>
      <c r="R76" s="99"/>
      <c r="S76" s="99"/>
      <c r="T76" s="99"/>
      <c r="U76" s="99"/>
      <c r="V76" s="99"/>
      <c r="W76" s="99"/>
      <c r="X76" s="99"/>
      <c r="Y76" s="99"/>
      <c r="Z76" s="99"/>
      <c r="AA76" s="99"/>
      <c r="AB76" s="99"/>
      <c r="AC76" s="99"/>
      <c r="AD76" s="99"/>
    </row>
    <row r="77" spans="1:30" s="73" customFormat="1" ht="21.6" customHeight="1">
      <c r="A77" s="22">
        <f>IF(B77&lt;&gt;"",COUNTA($B$19:B77),"")</f>
        <v>58</v>
      </c>
      <c r="B77" s="84" t="s">
        <v>158</v>
      </c>
      <c r="C77" s="83">
        <v>169.78</v>
      </c>
      <c r="D77" s="83">
        <v>3.67</v>
      </c>
      <c r="E77" s="83">
        <v>0.11</v>
      </c>
      <c r="F77" s="83">
        <v>0.41</v>
      </c>
      <c r="G77" s="83">
        <v>0.92</v>
      </c>
      <c r="H77" s="83">
        <v>162.94</v>
      </c>
      <c r="I77" s="83">
        <v>161.77000000000001</v>
      </c>
      <c r="J77" s="83">
        <v>1.17</v>
      </c>
      <c r="K77" s="83">
        <v>0.23</v>
      </c>
      <c r="L77" s="83">
        <v>0.65</v>
      </c>
      <c r="M77" s="83">
        <v>0.84</v>
      </c>
      <c r="N77" s="83">
        <v>0</v>
      </c>
      <c r="O77" s="99"/>
      <c r="P77" s="99"/>
      <c r="Q77" s="99"/>
      <c r="R77" s="99"/>
      <c r="S77" s="99"/>
      <c r="T77" s="99"/>
      <c r="U77" s="99"/>
      <c r="V77" s="99"/>
      <c r="W77" s="99"/>
      <c r="X77" s="99"/>
      <c r="Y77" s="99"/>
      <c r="Z77" s="99"/>
      <c r="AA77" s="99"/>
      <c r="AB77" s="99"/>
      <c r="AC77" s="99"/>
      <c r="AD77" s="99"/>
    </row>
    <row r="78" spans="1:30" s="73" customFormat="1" ht="11.1" customHeight="1">
      <c r="A78" s="22">
        <f>IF(B78&lt;&gt;"",COUNTA($B$19:B78),"")</f>
        <v>59</v>
      </c>
      <c r="B78" s="81" t="s">
        <v>159</v>
      </c>
      <c r="C78" s="83">
        <v>165.23</v>
      </c>
      <c r="D78" s="83">
        <v>1.72</v>
      </c>
      <c r="E78" s="83">
        <v>35.03</v>
      </c>
      <c r="F78" s="83">
        <v>2.23</v>
      </c>
      <c r="G78" s="83">
        <v>4.01</v>
      </c>
      <c r="H78" s="83">
        <v>1.75</v>
      </c>
      <c r="I78" s="83">
        <v>0.09</v>
      </c>
      <c r="J78" s="83">
        <v>1.66</v>
      </c>
      <c r="K78" s="83">
        <v>4.9000000000000004</v>
      </c>
      <c r="L78" s="83">
        <v>31.21</v>
      </c>
      <c r="M78" s="83">
        <v>84.38</v>
      </c>
      <c r="N78" s="83">
        <v>0</v>
      </c>
      <c r="O78" s="99"/>
      <c r="P78" s="99"/>
      <c r="Q78" s="99"/>
      <c r="R78" s="99"/>
      <c r="S78" s="99"/>
      <c r="T78" s="99"/>
      <c r="U78" s="99"/>
      <c r="V78" s="99"/>
      <c r="W78" s="99"/>
      <c r="X78" s="99"/>
      <c r="Y78" s="99"/>
      <c r="Z78" s="99"/>
      <c r="AA78" s="99"/>
      <c r="AB78" s="99"/>
      <c r="AC78" s="99"/>
      <c r="AD78" s="99"/>
    </row>
    <row r="79" spans="1:30" s="73" customFormat="1" ht="11.1" customHeight="1">
      <c r="A79" s="22">
        <f>IF(B79&lt;&gt;"",COUNTA($B$19:B79),"")</f>
        <v>60</v>
      </c>
      <c r="B79" s="81" t="s">
        <v>160</v>
      </c>
      <c r="C79" s="83">
        <v>1136.74</v>
      </c>
      <c r="D79" s="83">
        <v>142.13</v>
      </c>
      <c r="E79" s="83">
        <v>40.21</v>
      </c>
      <c r="F79" s="83">
        <v>46.07</v>
      </c>
      <c r="G79" s="83">
        <v>7.19</v>
      </c>
      <c r="H79" s="83">
        <v>334.86</v>
      </c>
      <c r="I79" s="83">
        <v>162.27000000000001</v>
      </c>
      <c r="J79" s="83">
        <v>172.59</v>
      </c>
      <c r="K79" s="83">
        <v>4.8</v>
      </c>
      <c r="L79" s="83">
        <v>29.66</v>
      </c>
      <c r="M79" s="83">
        <v>57.26</v>
      </c>
      <c r="N79" s="83">
        <v>474.56</v>
      </c>
      <c r="O79" s="99"/>
      <c r="P79" s="99"/>
      <c r="Q79" s="99"/>
      <c r="R79" s="99"/>
      <c r="S79" s="99"/>
      <c r="T79" s="99"/>
      <c r="U79" s="99"/>
      <c r="V79" s="99"/>
      <c r="W79" s="99"/>
      <c r="X79" s="99"/>
      <c r="Y79" s="99"/>
      <c r="Z79" s="99"/>
      <c r="AA79" s="99"/>
      <c r="AB79" s="99"/>
      <c r="AC79" s="99"/>
      <c r="AD79" s="99"/>
    </row>
    <row r="80" spans="1:30" s="73" customFormat="1" ht="11.1" customHeight="1">
      <c r="A80" s="22">
        <f>IF(B80&lt;&gt;"",COUNTA($B$19:B80),"")</f>
        <v>61</v>
      </c>
      <c r="B80" s="81" t="s">
        <v>146</v>
      </c>
      <c r="C80" s="83">
        <v>694.35</v>
      </c>
      <c r="D80" s="83">
        <v>48.42</v>
      </c>
      <c r="E80" s="83">
        <v>5.65</v>
      </c>
      <c r="F80" s="83">
        <v>39.770000000000003</v>
      </c>
      <c r="G80" s="83">
        <v>0.3</v>
      </c>
      <c r="H80" s="83">
        <v>150.11000000000001</v>
      </c>
      <c r="I80" s="83">
        <v>2.0699999999999998</v>
      </c>
      <c r="J80" s="83">
        <v>148.04</v>
      </c>
      <c r="K80" s="83">
        <v>0.61</v>
      </c>
      <c r="L80" s="83">
        <v>3.87</v>
      </c>
      <c r="M80" s="83">
        <v>0.96</v>
      </c>
      <c r="N80" s="83">
        <v>444.68</v>
      </c>
      <c r="O80" s="99"/>
      <c r="P80" s="99"/>
      <c r="Q80" s="99"/>
      <c r="R80" s="99"/>
      <c r="S80" s="99"/>
      <c r="T80" s="99"/>
      <c r="U80" s="99"/>
      <c r="V80" s="99"/>
      <c r="W80" s="99"/>
      <c r="X80" s="99"/>
      <c r="Y80" s="99"/>
      <c r="Z80" s="99"/>
      <c r="AA80" s="99"/>
      <c r="AB80" s="99"/>
      <c r="AC80" s="99"/>
      <c r="AD80" s="99"/>
    </row>
    <row r="81" spans="1:30" s="73" customFormat="1" ht="20.100000000000001" customHeight="1">
      <c r="A81" s="23">
        <f>IF(B81&lt;&gt;"",COUNTA($B$19:B81),"")</f>
        <v>62</v>
      </c>
      <c r="B81" s="85" t="s">
        <v>161</v>
      </c>
      <c r="C81" s="87">
        <v>3045.94</v>
      </c>
      <c r="D81" s="87">
        <v>104.09</v>
      </c>
      <c r="E81" s="87">
        <v>70.34</v>
      </c>
      <c r="F81" s="87">
        <v>13.04</v>
      </c>
      <c r="G81" s="87">
        <v>35.78</v>
      </c>
      <c r="H81" s="87">
        <v>819.76</v>
      </c>
      <c r="I81" s="87">
        <v>561.83000000000004</v>
      </c>
      <c r="J81" s="87">
        <v>257.92</v>
      </c>
      <c r="K81" s="87">
        <v>13.83</v>
      </c>
      <c r="L81" s="87">
        <v>69.540000000000006</v>
      </c>
      <c r="M81" s="87">
        <v>143.18</v>
      </c>
      <c r="N81" s="87">
        <v>1776.4</v>
      </c>
      <c r="O81" s="99"/>
      <c r="P81" s="99"/>
      <c r="Q81" s="99"/>
      <c r="R81" s="99"/>
      <c r="S81" s="99"/>
      <c r="T81" s="99"/>
      <c r="U81" s="99"/>
      <c r="V81" s="99"/>
      <c r="W81" s="99"/>
      <c r="X81" s="99"/>
      <c r="Y81" s="99"/>
      <c r="Z81" s="99"/>
      <c r="AA81" s="99"/>
      <c r="AB81" s="99"/>
      <c r="AC81" s="99"/>
      <c r="AD81" s="99"/>
    </row>
    <row r="82" spans="1:30" s="101" customFormat="1" ht="11.1" customHeight="1">
      <c r="A82" s="22">
        <f>IF(B82&lt;&gt;"",COUNTA($B$19:B82),"")</f>
        <v>63</v>
      </c>
      <c r="B82" s="81" t="s">
        <v>162</v>
      </c>
      <c r="C82" s="83">
        <v>328.11</v>
      </c>
      <c r="D82" s="83">
        <v>13.29</v>
      </c>
      <c r="E82" s="83">
        <v>9.3000000000000007</v>
      </c>
      <c r="F82" s="83">
        <v>36.86</v>
      </c>
      <c r="G82" s="83">
        <v>2.13</v>
      </c>
      <c r="H82" s="83">
        <v>8.93</v>
      </c>
      <c r="I82" s="83">
        <v>0.42</v>
      </c>
      <c r="J82" s="83">
        <v>8.51</v>
      </c>
      <c r="K82" s="83">
        <v>3.58</v>
      </c>
      <c r="L82" s="83">
        <v>72.94</v>
      </c>
      <c r="M82" s="83">
        <v>59.83</v>
      </c>
      <c r="N82" s="83">
        <v>121.26</v>
      </c>
      <c r="O82" s="100"/>
      <c r="P82" s="100"/>
      <c r="Q82" s="100"/>
      <c r="R82" s="100"/>
      <c r="S82" s="100"/>
      <c r="T82" s="100"/>
      <c r="U82" s="100"/>
      <c r="V82" s="100"/>
      <c r="W82" s="100"/>
      <c r="X82" s="100"/>
      <c r="Y82" s="100"/>
      <c r="Z82" s="100"/>
      <c r="AA82" s="100"/>
      <c r="AB82" s="100"/>
      <c r="AC82" s="100"/>
      <c r="AD82" s="100"/>
    </row>
    <row r="83" spans="1:30"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0"/>
      <c r="P83" s="100"/>
      <c r="Q83" s="100"/>
      <c r="R83" s="100"/>
      <c r="S83" s="100"/>
      <c r="T83" s="100"/>
      <c r="U83" s="100"/>
      <c r="V83" s="100"/>
      <c r="W83" s="100"/>
      <c r="X83" s="100"/>
      <c r="Y83" s="100"/>
      <c r="Z83" s="100"/>
      <c r="AA83" s="100"/>
      <c r="AB83" s="100"/>
      <c r="AC83" s="100"/>
      <c r="AD83" s="100"/>
    </row>
    <row r="84" spans="1:30" s="101" customFormat="1" ht="11.1" customHeight="1">
      <c r="A84" s="22">
        <f>IF(B84&lt;&gt;"",COUNTA($B$19:B84),"")</f>
        <v>65</v>
      </c>
      <c r="B84" s="81" t="s">
        <v>164</v>
      </c>
      <c r="C84" s="83">
        <v>159.75</v>
      </c>
      <c r="D84" s="83">
        <v>31.22</v>
      </c>
      <c r="E84" s="83">
        <v>2.44</v>
      </c>
      <c r="F84" s="83">
        <v>3.54</v>
      </c>
      <c r="G84" s="83">
        <v>0.56000000000000005</v>
      </c>
      <c r="H84" s="83">
        <v>1.47</v>
      </c>
      <c r="I84" s="83">
        <v>0.14000000000000001</v>
      </c>
      <c r="J84" s="83">
        <v>1.33</v>
      </c>
      <c r="K84" s="83">
        <v>1.9</v>
      </c>
      <c r="L84" s="83">
        <v>37.03</v>
      </c>
      <c r="M84" s="83">
        <v>76.739999999999995</v>
      </c>
      <c r="N84" s="83">
        <v>4.8600000000000003</v>
      </c>
      <c r="O84" s="100"/>
      <c r="P84" s="100"/>
      <c r="Q84" s="100"/>
      <c r="R84" s="100"/>
      <c r="S84" s="100"/>
      <c r="T84" s="100"/>
      <c r="U84" s="100"/>
      <c r="V84" s="100"/>
      <c r="W84" s="100"/>
      <c r="X84" s="100"/>
      <c r="Y84" s="100"/>
      <c r="Z84" s="100"/>
      <c r="AA84" s="100"/>
      <c r="AB84" s="100"/>
      <c r="AC84" s="100"/>
      <c r="AD84" s="100"/>
    </row>
    <row r="85" spans="1:30" s="101" customFormat="1" ht="11.1" customHeight="1">
      <c r="A85" s="22">
        <f>IF(B85&lt;&gt;"",COUNTA($B$19:B85),"")</f>
        <v>66</v>
      </c>
      <c r="B85" s="81" t="s">
        <v>146</v>
      </c>
      <c r="C85" s="83">
        <v>5.18</v>
      </c>
      <c r="D85" s="83">
        <v>0.19</v>
      </c>
      <c r="E85" s="83">
        <v>1.57</v>
      </c>
      <c r="F85" s="83">
        <v>0.32</v>
      </c>
      <c r="G85" s="83">
        <v>0</v>
      </c>
      <c r="H85" s="83">
        <v>0.91</v>
      </c>
      <c r="I85" s="83">
        <v>0</v>
      </c>
      <c r="J85" s="83">
        <v>0.91</v>
      </c>
      <c r="K85" s="83">
        <v>0.16</v>
      </c>
      <c r="L85" s="83">
        <v>1.78</v>
      </c>
      <c r="M85" s="83">
        <v>0.08</v>
      </c>
      <c r="N85" s="83">
        <v>0.17</v>
      </c>
      <c r="O85" s="100"/>
      <c r="P85" s="100"/>
      <c r="Q85" s="100"/>
      <c r="R85" s="100"/>
      <c r="S85" s="100"/>
      <c r="T85" s="100"/>
      <c r="U85" s="100"/>
      <c r="V85" s="100"/>
      <c r="W85" s="100"/>
      <c r="X85" s="100"/>
      <c r="Y85" s="100"/>
      <c r="Z85" s="100"/>
      <c r="AA85" s="100"/>
      <c r="AB85" s="100"/>
      <c r="AC85" s="100"/>
      <c r="AD85" s="100"/>
    </row>
    <row r="86" spans="1:30" s="73" customFormat="1" ht="20.100000000000001" customHeight="1">
      <c r="A86" s="23">
        <f>IF(B86&lt;&gt;"",COUNTA($B$19:B86),"")</f>
        <v>67</v>
      </c>
      <c r="B86" s="85" t="s">
        <v>165</v>
      </c>
      <c r="C86" s="87">
        <v>482.69</v>
      </c>
      <c r="D86" s="87">
        <v>44.31</v>
      </c>
      <c r="E86" s="87">
        <v>10.18</v>
      </c>
      <c r="F86" s="87">
        <v>40.07</v>
      </c>
      <c r="G86" s="87">
        <v>2.68</v>
      </c>
      <c r="H86" s="87">
        <v>9.49</v>
      </c>
      <c r="I86" s="87">
        <v>0.56000000000000005</v>
      </c>
      <c r="J86" s="87">
        <v>8.93</v>
      </c>
      <c r="K86" s="87">
        <v>5.32</v>
      </c>
      <c r="L86" s="87">
        <v>108.19</v>
      </c>
      <c r="M86" s="87">
        <v>136.49</v>
      </c>
      <c r="N86" s="87">
        <v>125.95</v>
      </c>
      <c r="O86" s="99"/>
      <c r="P86" s="99"/>
      <c r="Q86" s="99"/>
      <c r="R86" s="99"/>
      <c r="S86" s="99"/>
      <c r="T86" s="99"/>
      <c r="U86" s="99"/>
      <c r="V86" s="99"/>
      <c r="W86" s="99"/>
      <c r="X86" s="99"/>
      <c r="Y86" s="99"/>
      <c r="Z86" s="99"/>
      <c r="AA86" s="99"/>
      <c r="AB86" s="99"/>
      <c r="AC86" s="99"/>
      <c r="AD86" s="99"/>
    </row>
    <row r="87" spans="1:30" s="73" customFormat="1" ht="20.100000000000001" customHeight="1">
      <c r="A87" s="23">
        <f>IF(B87&lt;&gt;"",COUNTA($B$19:B87),"")</f>
        <v>68</v>
      </c>
      <c r="B87" s="85" t="s">
        <v>166</v>
      </c>
      <c r="C87" s="87">
        <v>3528.63</v>
      </c>
      <c r="D87" s="87">
        <v>148.4</v>
      </c>
      <c r="E87" s="87">
        <v>80.52</v>
      </c>
      <c r="F87" s="87">
        <v>53.11</v>
      </c>
      <c r="G87" s="87">
        <v>38.46</v>
      </c>
      <c r="H87" s="87">
        <v>829.24</v>
      </c>
      <c r="I87" s="87">
        <v>562.4</v>
      </c>
      <c r="J87" s="87">
        <v>266.85000000000002</v>
      </c>
      <c r="K87" s="87">
        <v>19.149999999999999</v>
      </c>
      <c r="L87" s="87">
        <v>177.73</v>
      </c>
      <c r="M87" s="87">
        <v>279.67</v>
      </c>
      <c r="N87" s="87">
        <v>1902.35</v>
      </c>
      <c r="O87" s="99"/>
      <c r="P87" s="99"/>
      <c r="Q87" s="99"/>
      <c r="R87" s="99"/>
      <c r="S87" s="99"/>
      <c r="T87" s="99"/>
      <c r="U87" s="99"/>
      <c r="V87" s="99"/>
      <c r="W87" s="99"/>
      <c r="X87" s="99"/>
      <c r="Y87" s="99"/>
      <c r="Z87" s="99"/>
      <c r="AA87" s="99"/>
      <c r="AB87" s="99"/>
      <c r="AC87" s="99"/>
      <c r="AD87" s="99"/>
    </row>
    <row r="88" spans="1:30" s="73" customFormat="1" ht="20.100000000000001" customHeight="1">
      <c r="A88" s="23">
        <f>IF(B88&lt;&gt;"",COUNTA($B$19:B88),"")</f>
        <v>69</v>
      </c>
      <c r="B88" s="85" t="s">
        <v>167</v>
      </c>
      <c r="C88" s="87">
        <v>204.37</v>
      </c>
      <c r="D88" s="87">
        <v>-319.73</v>
      </c>
      <c r="E88" s="87">
        <v>-121.41</v>
      </c>
      <c r="F88" s="87">
        <v>-216.5</v>
      </c>
      <c r="G88" s="87">
        <v>-66.209999999999994</v>
      </c>
      <c r="H88" s="87">
        <v>-602.9</v>
      </c>
      <c r="I88" s="87">
        <v>-199.78</v>
      </c>
      <c r="J88" s="87">
        <v>-403.12</v>
      </c>
      <c r="K88" s="87">
        <v>-68.790000000000006</v>
      </c>
      <c r="L88" s="87">
        <v>-209.9</v>
      </c>
      <c r="M88" s="87">
        <v>-65.16</v>
      </c>
      <c r="N88" s="87">
        <v>1874.96</v>
      </c>
      <c r="O88" s="99"/>
      <c r="P88" s="99"/>
      <c r="Q88" s="99"/>
      <c r="R88" s="99"/>
      <c r="S88" s="99"/>
      <c r="T88" s="99"/>
      <c r="U88" s="99"/>
      <c r="V88" s="99"/>
      <c r="W88" s="99"/>
      <c r="X88" s="99"/>
      <c r="Y88" s="99"/>
      <c r="Z88" s="99"/>
      <c r="AA88" s="99"/>
      <c r="AB88" s="99"/>
      <c r="AC88" s="99"/>
      <c r="AD88" s="99"/>
    </row>
    <row r="89" spans="1:30" s="101" customFormat="1" ht="24.95" customHeight="1">
      <c r="A89" s="22">
        <f>IF(B89&lt;&gt;"",COUNTA($B$19:B89),"")</f>
        <v>70</v>
      </c>
      <c r="B89" s="88" t="s">
        <v>168</v>
      </c>
      <c r="C89" s="90">
        <v>273.83</v>
      </c>
      <c r="D89" s="90">
        <v>-304.76</v>
      </c>
      <c r="E89" s="90">
        <v>-101.81</v>
      </c>
      <c r="F89" s="90">
        <v>-184.89</v>
      </c>
      <c r="G89" s="90">
        <v>-62.92</v>
      </c>
      <c r="H89" s="90">
        <v>-593.83000000000004</v>
      </c>
      <c r="I89" s="90">
        <v>-199.19</v>
      </c>
      <c r="J89" s="90">
        <v>-394.65</v>
      </c>
      <c r="K89" s="90">
        <v>-56.82</v>
      </c>
      <c r="L89" s="90">
        <v>-140.63</v>
      </c>
      <c r="M89" s="90">
        <v>-35.89</v>
      </c>
      <c r="N89" s="90">
        <v>1755.38</v>
      </c>
      <c r="O89" s="100"/>
      <c r="P89" s="100"/>
      <c r="Q89" s="100"/>
      <c r="R89" s="100"/>
      <c r="S89" s="100"/>
      <c r="T89" s="100"/>
      <c r="U89" s="100"/>
      <c r="V89" s="100"/>
      <c r="W89" s="100"/>
      <c r="X89" s="100"/>
      <c r="Y89" s="100"/>
      <c r="Z89" s="100"/>
      <c r="AA89" s="100"/>
      <c r="AB89" s="100"/>
      <c r="AC89" s="100"/>
      <c r="AD89" s="100"/>
    </row>
    <row r="90" spans="1:30" s="101" customFormat="1" ht="18" customHeight="1">
      <c r="A90" s="22">
        <f>IF(B90&lt;&gt;"",COUNTA($B$19:B90),"")</f>
        <v>71</v>
      </c>
      <c r="B90" s="81" t="s">
        <v>169</v>
      </c>
      <c r="C90" s="83">
        <v>72.48</v>
      </c>
      <c r="D90" s="83">
        <v>2.85</v>
      </c>
      <c r="E90" s="83">
        <v>0.52</v>
      </c>
      <c r="F90" s="83">
        <v>0.64</v>
      </c>
      <c r="G90" s="83">
        <v>0</v>
      </c>
      <c r="H90" s="83">
        <v>2.25</v>
      </c>
      <c r="I90" s="83">
        <v>0</v>
      </c>
      <c r="J90" s="83">
        <v>2.25</v>
      </c>
      <c r="K90" s="83">
        <v>0</v>
      </c>
      <c r="L90" s="83">
        <v>2.93</v>
      </c>
      <c r="M90" s="83">
        <v>0.96</v>
      </c>
      <c r="N90" s="83">
        <v>62.33</v>
      </c>
      <c r="O90" s="100"/>
      <c r="P90" s="100"/>
      <c r="Q90" s="100"/>
      <c r="R90" s="100"/>
      <c r="S90" s="100"/>
      <c r="T90" s="100"/>
      <c r="U90" s="100"/>
      <c r="V90" s="100"/>
      <c r="W90" s="100"/>
      <c r="X90" s="100"/>
      <c r="Y90" s="100"/>
      <c r="Z90" s="100"/>
      <c r="AA90" s="100"/>
      <c r="AB90" s="100"/>
      <c r="AC90" s="100"/>
      <c r="AD90" s="100"/>
    </row>
    <row r="91" spans="1:30" ht="11.1" customHeight="1">
      <c r="A91" s="22">
        <f>IF(B91&lt;&gt;"",COUNTA($B$19:B91),"")</f>
        <v>72</v>
      </c>
      <c r="B91" s="81" t="s">
        <v>170</v>
      </c>
      <c r="C91" s="83">
        <v>101.79</v>
      </c>
      <c r="D91" s="83">
        <v>3.03</v>
      </c>
      <c r="E91" s="83">
        <v>0.24</v>
      </c>
      <c r="F91" s="83">
        <v>1.37</v>
      </c>
      <c r="G91" s="83">
        <v>0.03</v>
      </c>
      <c r="H91" s="83">
        <v>0.35</v>
      </c>
      <c r="I91" s="83">
        <v>0.04</v>
      </c>
      <c r="J91" s="83">
        <v>0.31</v>
      </c>
      <c r="K91" s="83">
        <v>0.27</v>
      </c>
      <c r="L91" s="83">
        <v>1.61</v>
      </c>
      <c r="M91" s="83">
        <v>1.38</v>
      </c>
      <c r="N91" s="83">
        <v>93.5</v>
      </c>
    </row>
  </sheetData>
  <mergeCells count="26">
    <mergeCell ref="B4:B16"/>
    <mergeCell ref="A4:A16"/>
    <mergeCell ref="C1:G1"/>
    <mergeCell ref="C4:C16"/>
    <mergeCell ref="H1:N1"/>
    <mergeCell ref="H4:N4"/>
    <mergeCell ref="D4:G4"/>
    <mergeCell ref="L5:L15"/>
    <mergeCell ref="K5:K15"/>
    <mergeCell ref="H2:N3"/>
    <mergeCell ref="C2:G3"/>
    <mergeCell ref="A1:B3"/>
    <mergeCell ref="M5:M15"/>
    <mergeCell ref="C55:G55"/>
    <mergeCell ref="H55:N55"/>
    <mergeCell ref="N5:N15"/>
    <mergeCell ref="C18:G18"/>
    <mergeCell ref="H18:N18"/>
    <mergeCell ref="F5:F15"/>
    <mergeCell ref="I5:J5"/>
    <mergeCell ref="I6:I15"/>
    <mergeCell ref="J6:J15"/>
    <mergeCell ref="D5:D15"/>
    <mergeCell ref="E5:E15"/>
    <mergeCell ref="G5:G15"/>
    <mergeCell ref="H5:H15"/>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ColWidth="11.42578125" defaultRowHeight="11.25"/>
  <cols>
    <col min="1" max="1" width="3.5703125" style="21" customWidth="1"/>
    <col min="2" max="2" width="36.5703125" style="80" customWidth="1"/>
    <col min="3" max="3" width="9.42578125" style="80" customWidth="1"/>
    <col min="4" max="12" width="8.42578125" style="80" customWidth="1"/>
    <col min="13" max="14" width="8.5703125" style="80" customWidth="1"/>
    <col min="15" max="23" width="11.5703125" style="103" customWidth="1"/>
    <col min="24" max="16384" width="11.42578125" style="80"/>
  </cols>
  <sheetData>
    <row r="1" spans="1:23" s="76" customFormat="1" ht="33" customHeight="1">
      <c r="A1" s="227" t="s">
        <v>84</v>
      </c>
      <c r="B1" s="228"/>
      <c r="C1" s="219" t="str">
        <f>"Auszahlungen und Einzahlungen der Gemeinden 
und Gemeindeverbände "&amp;Deckblatt!A7&amp;" nach Gebietskörperschaften"</f>
        <v>Auszahlungen und Einzahlungen der Gemeinden 
und Gemeindeverbände 2020 nach Gebietskörperschaften</v>
      </c>
      <c r="D1" s="219"/>
      <c r="E1" s="219"/>
      <c r="F1" s="219"/>
      <c r="G1" s="219"/>
      <c r="H1" s="220"/>
      <c r="I1" s="224" t="str">
        <f>"Auszahlungen und Einzahlungen der Gemeinden 
und Gemeindeverbände "&amp;Deckblatt!A7&amp;" nach Gebietskörperschaften"</f>
        <v>Auszahlungen und Einzahlungen der Gemeinden 
und Gemeindeverbände 2020 nach Gebietskörperschaften</v>
      </c>
      <c r="J1" s="219"/>
      <c r="K1" s="219"/>
      <c r="L1" s="219"/>
      <c r="M1" s="219"/>
      <c r="N1" s="220"/>
      <c r="O1" s="103"/>
      <c r="P1" s="103"/>
      <c r="Q1" s="103"/>
      <c r="R1" s="103"/>
      <c r="S1" s="103"/>
      <c r="T1" s="103"/>
      <c r="U1" s="103"/>
      <c r="V1" s="103"/>
      <c r="W1" s="103"/>
    </row>
    <row r="2" spans="1:23" s="76" customFormat="1" ht="15" customHeight="1">
      <c r="A2" s="227"/>
      <c r="B2" s="228"/>
      <c r="C2" s="219" t="s">
        <v>114</v>
      </c>
      <c r="D2" s="219"/>
      <c r="E2" s="219"/>
      <c r="F2" s="219"/>
      <c r="G2" s="219"/>
      <c r="H2" s="220"/>
      <c r="I2" s="224" t="s">
        <v>114</v>
      </c>
      <c r="J2" s="219"/>
      <c r="K2" s="219"/>
      <c r="L2" s="219"/>
      <c r="M2" s="219"/>
      <c r="N2" s="220"/>
      <c r="O2" s="103"/>
      <c r="P2" s="103"/>
      <c r="Q2" s="103"/>
      <c r="R2" s="103"/>
      <c r="S2" s="103"/>
      <c r="T2" s="103"/>
      <c r="U2" s="103"/>
      <c r="V2" s="103"/>
      <c r="W2" s="103"/>
    </row>
    <row r="3" spans="1:23" s="76" customFormat="1" ht="15" customHeight="1">
      <c r="A3" s="227"/>
      <c r="B3" s="228"/>
      <c r="C3" s="219"/>
      <c r="D3" s="219"/>
      <c r="E3" s="219"/>
      <c r="F3" s="219"/>
      <c r="G3" s="219"/>
      <c r="H3" s="220"/>
      <c r="I3" s="224"/>
      <c r="J3" s="219"/>
      <c r="K3" s="219"/>
      <c r="L3" s="219"/>
      <c r="M3" s="219"/>
      <c r="N3" s="220"/>
      <c r="O3" s="103"/>
      <c r="P3" s="103"/>
      <c r="Q3" s="103"/>
      <c r="R3" s="103"/>
      <c r="S3" s="103"/>
      <c r="T3" s="103"/>
      <c r="U3" s="103"/>
      <c r="V3" s="103"/>
      <c r="W3" s="103"/>
    </row>
    <row r="4" spans="1:23" s="76" customFormat="1" ht="11.45" customHeight="1">
      <c r="A4" s="206" t="s">
        <v>80</v>
      </c>
      <c r="B4" s="207" t="s">
        <v>188</v>
      </c>
      <c r="C4" s="207" t="s">
        <v>2</v>
      </c>
      <c r="D4" s="211" t="s">
        <v>85</v>
      </c>
      <c r="E4" s="211" t="s">
        <v>86</v>
      </c>
      <c r="F4" s="230" t="s">
        <v>3</v>
      </c>
      <c r="G4" s="230"/>
      <c r="H4" s="231"/>
      <c r="I4" s="229" t="s">
        <v>3</v>
      </c>
      <c r="J4" s="230"/>
      <c r="K4" s="230"/>
      <c r="L4" s="230"/>
      <c r="M4" s="230" t="s">
        <v>93</v>
      </c>
      <c r="N4" s="231" t="s">
        <v>94</v>
      </c>
      <c r="O4" s="103"/>
      <c r="P4" s="103"/>
      <c r="Q4" s="103"/>
      <c r="R4" s="103"/>
      <c r="S4" s="103"/>
      <c r="T4" s="103"/>
      <c r="U4" s="103"/>
      <c r="V4" s="103"/>
      <c r="W4" s="103"/>
    </row>
    <row r="5" spans="1:23" s="76" customFormat="1" ht="11.45" customHeight="1">
      <c r="A5" s="206"/>
      <c r="B5" s="207"/>
      <c r="C5" s="207"/>
      <c r="D5" s="211"/>
      <c r="E5" s="211"/>
      <c r="F5" s="230"/>
      <c r="G5" s="230"/>
      <c r="H5" s="231"/>
      <c r="I5" s="229"/>
      <c r="J5" s="230"/>
      <c r="K5" s="230"/>
      <c r="L5" s="230"/>
      <c r="M5" s="230"/>
      <c r="N5" s="231"/>
      <c r="O5" s="103"/>
      <c r="P5" s="103"/>
      <c r="Q5" s="103"/>
      <c r="R5" s="103"/>
      <c r="S5" s="103"/>
      <c r="T5" s="103"/>
      <c r="U5" s="103"/>
      <c r="V5" s="103"/>
      <c r="W5" s="103"/>
    </row>
    <row r="6" spans="1:23" s="76" customFormat="1" ht="11.45" customHeight="1">
      <c r="A6" s="206"/>
      <c r="B6" s="207"/>
      <c r="C6" s="207"/>
      <c r="D6" s="211"/>
      <c r="E6" s="211"/>
      <c r="F6" s="211" t="s">
        <v>5</v>
      </c>
      <c r="G6" s="211" t="s">
        <v>87</v>
      </c>
      <c r="H6" s="210" t="s">
        <v>88</v>
      </c>
      <c r="I6" s="206" t="s">
        <v>89</v>
      </c>
      <c r="J6" s="211" t="s">
        <v>90</v>
      </c>
      <c r="K6" s="211" t="s">
        <v>91</v>
      </c>
      <c r="L6" s="211" t="s">
        <v>92</v>
      </c>
      <c r="M6" s="230"/>
      <c r="N6" s="231"/>
      <c r="O6" s="103"/>
      <c r="P6" s="103"/>
      <c r="Q6" s="103"/>
      <c r="R6" s="103"/>
      <c r="S6" s="103"/>
      <c r="T6" s="103"/>
      <c r="U6" s="103"/>
      <c r="V6" s="103"/>
      <c r="W6" s="103"/>
    </row>
    <row r="7" spans="1:23" s="76" customFormat="1" ht="11.45" customHeight="1">
      <c r="A7" s="206"/>
      <c r="B7" s="207"/>
      <c r="C7" s="207"/>
      <c r="D7" s="211"/>
      <c r="E7" s="211"/>
      <c r="F7" s="211"/>
      <c r="G7" s="211"/>
      <c r="H7" s="210"/>
      <c r="I7" s="206"/>
      <c r="J7" s="211"/>
      <c r="K7" s="211"/>
      <c r="L7" s="211"/>
      <c r="M7" s="230"/>
      <c r="N7" s="231"/>
      <c r="O7" s="103"/>
      <c r="P7" s="103"/>
      <c r="Q7" s="103"/>
      <c r="R7" s="103"/>
      <c r="S7" s="103"/>
      <c r="T7" s="103"/>
      <c r="U7" s="103"/>
      <c r="V7" s="103"/>
      <c r="W7" s="103"/>
    </row>
    <row r="8" spans="1:23" s="76" customFormat="1" ht="11.45" customHeight="1">
      <c r="A8" s="206"/>
      <c r="B8" s="207"/>
      <c r="C8" s="207"/>
      <c r="D8" s="211"/>
      <c r="E8" s="211"/>
      <c r="F8" s="211"/>
      <c r="G8" s="211"/>
      <c r="H8" s="210"/>
      <c r="I8" s="206"/>
      <c r="J8" s="211"/>
      <c r="K8" s="211"/>
      <c r="L8" s="211"/>
      <c r="M8" s="230"/>
      <c r="N8" s="231"/>
      <c r="O8" s="103"/>
      <c r="P8" s="103"/>
      <c r="Q8" s="103"/>
      <c r="R8" s="103"/>
      <c r="S8" s="103"/>
      <c r="T8" s="103"/>
      <c r="U8" s="103"/>
      <c r="V8" s="103"/>
      <c r="W8" s="103"/>
    </row>
    <row r="9" spans="1:23" s="76" customFormat="1" ht="11.45" customHeight="1">
      <c r="A9" s="206"/>
      <c r="B9" s="207"/>
      <c r="C9" s="207"/>
      <c r="D9" s="211"/>
      <c r="E9" s="211"/>
      <c r="F9" s="211"/>
      <c r="G9" s="211"/>
      <c r="H9" s="210"/>
      <c r="I9" s="206"/>
      <c r="J9" s="211"/>
      <c r="K9" s="211"/>
      <c r="L9" s="211"/>
      <c r="M9" s="230"/>
      <c r="N9" s="231"/>
      <c r="O9" s="103"/>
      <c r="P9" s="103"/>
      <c r="Q9" s="103"/>
      <c r="R9" s="103"/>
      <c r="S9" s="103"/>
      <c r="T9" s="103"/>
      <c r="U9" s="103"/>
      <c r="V9" s="103"/>
      <c r="W9" s="103"/>
    </row>
    <row r="10" spans="1:23" s="76" customFormat="1" ht="11.45" customHeight="1">
      <c r="A10" s="206"/>
      <c r="B10" s="207"/>
      <c r="C10" s="207"/>
      <c r="D10" s="211"/>
      <c r="E10" s="211"/>
      <c r="F10" s="211"/>
      <c r="G10" s="211"/>
      <c r="H10" s="210"/>
      <c r="I10" s="206"/>
      <c r="J10" s="211"/>
      <c r="K10" s="211"/>
      <c r="L10" s="211"/>
      <c r="M10" s="230"/>
      <c r="N10" s="231"/>
      <c r="O10" s="103"/>
      <c r="P10" s="103"/>
      <c r="Q10" s="103"/>
      <c r="R10" s="103"/>
      <c r="S10" s="103"/>
      <c r="T10" s="103"/>
      <c r="U10" s="103"/>
      <c r="V10" s="103"/>
      <c r="W10" s="103"/>
    </row>
    <row r="11" spans="1:23" ht="11.45" customHeight="1">
      <c r="A11" s="206"/>
      <c r="B11" s="207"/>
      <c r="C11" s="207"/>
      <c r="D11" s="211"/>
      <c r="E11" s="211"/>
      <c r="F11" s="211"/>
      <c r="G11" s="211"/>
      <c r="H11" s="210"/>
      <c r="I11" s="206"/>
      <c r="J11" s="211"/>
      <c r="K11" s="211"/>
      <c r="L11" s="211"/>
      <c r="M11" s="230"/>
      <c r="N11" s="231"/>
    </row>
    <row r="12" spans="1:23" ht="11.45" customHeight="1">
      <c r="A12" s="206"/>
      <c r="B12" s="207"/>
      <c r="C12" s="207"/>
      <c r="D12" s="211"/>
      <c r="E12" s="211"/>
      <c r="F12" s="211"/>
      <c r="G12" s="211"/>
      <c r="H12" s="210"/>
      <c r="I12" s="206"/>
      <c r="J12" s="211"/>
      <c r="K12" s="211"/>
      <c r="L12" s="211"/>
      <c r="M12" s="230"/>
      <c r="N12" s="231"/>
    </row>
    <row r="13" spans="1:23" ht="11.45" customHeight="1">
      <c r="A13" s="206"/>
      <c r="B13" s="207"/>
      <c r="C13" s="207"/>
      <c r="D13" s="211"/>
      <c r="E13" s="211"/>
      <c r="F13" s="211"/>
      <c r="G13" s="211"/>
      <c r="H13" s="210"/>
      <c r="I13" s="206"/>
      <c r="J13" s="211"/>
      <c r="K13" s="211"/>
      <c r="L13" s="211"/>
      <c r="M13" s="230"/>
      <c r="N13" s="231"/>
    </row>
    <row r="14" spans="1:23" ht="11.45" customHeight="1">
      <c r="A14" s="206"/>
      <c r="B14" s="207"/>
      <c r="C14" s="207"/>
      <c r="D14" s="211"/>
      <c r="E14" s="211"/>
      <c r="F14" s="211" t="s">
        <v>1</v>
      </c>
      <c r="G14" s="211"/>
      <c r="H14" s="210"/>
      <c r="I14" s="206" t="s">
        <v>1</v>
      </c>
      <c r="J14" s="211"/>
      <c r="K14" s="211"/>
      <c r="L14" s="211"/>
      <c r="M14" s="230"/>
      <c r="N14" s="231"/>
    </row>
    <row r="15" spans="1:23" ht="11.45" customHeight="1">
      <c r="A15" s="206"/>
      <c r="B15" s="207"/>
      <c r="C15" s="207"/>
      <c r="D15" s="211"/>
      <c r="E15" s="211"/>
      <c r="F15" s="211"/>
      <c r="G15" s="211"/>
      <c r="H15" s="210"/>
      <c r="I15" s="206"/>
      <c r="J15" s="211"/>
      <c r="K15" s="211"/>
      <c r="L15" s="211"/>
      <c r="M15" s="230"/>
      <c r="N15" s="231"/>
    </row>
    <row r="16" spans="1:23" ht="11.45" customHeight="1">
      <c r="A16" s="206"/>
      <c r="B16" s="207"/>
      <c r="C16" s="207"/>
      <c r="D16" s="211"/>
      <c r="E16" s="211"/>
      <c r="F16" s="211"/>
      <c r="G16" s="211"/>
      <c r="H16" s="210"/>
      <c r="I16" s="206"/>
      <c r="J16" s="211"/>
      <c r="K16" s="211"/>
      <c r="L16" s="211"/>
      <c r="M16" s="230"/>
      <c r="N16" s="231"/>
    </row>
    <row r="17" spans="1:23" s="21" customFormat="1" ht="11.45" customHeight="1">
      <c r="A17" s="18">
        <v>1</v>
      </c>
      <c r="B17" s="19">
        <v>2</v>
      </c>
      <c r="C17" s="26">
        <v>3</v>
      </c>
      <c r="D17" s="26">
        <v>4</v>
      </c>
      <c r="E17" s="26">
        <v>5</v>
      </c>
      <c r="F17" s="26">
        <v>6</v>
      </c>
      <c r="G17" s="26">
        <v>7</v>
      </c>
      <c r="H17" s="20">
        <v>8</v>
      </c>
      <c r="I17" s="27">
        <v>9</v>
      </c>
      <c r="J17" s="26">
        <v>10</v>
      </c>
      <c r="K17" s="26">
        <v>11</v>
      </c>
      <c r="L17" s="26">
        <v>12</v>
      </c>
      <c r="M17" s="26">
        <v>13</v>
      </c>
      <c r="N17" s="20">
        <v>14</v>
      </c>
      <c r="O17" s="104"/>
      <c r="P17" s="104"/>
      <c r="Q17" s="104"/>
      <c r="R17" s="104"/>
      <c r="S17" s="104"/>
      <c r="T17" s="104"/>
      <c r="U17" s="104"/>
      <c r="V17" s="104"/>
      <c r="W17" s="104"/>
    </row>
    <row r="18" spans="1:23" s="73" customFormat="1" ht="20.100000000000001" customHeight="1">
      <c r="A18" s="102"/>
      <c r="B18" s="98"/>
      <c r="C18" s="214" t="s">
        <v>111</v>
      </c>
      <c r="D18" s="215"/>
      <c r="E18" s="215"/>
      <c r="F18" s="215"/>
      <c r="G18" s="215"/>
      <c r="H18" s="215"/>
      <c r="I18" s="215" t="s">
        <v>111</v>
      </c>
      <c r="J18" s="215"/>
      <c r="K18" s="215"/>
      <c r="L18" s="215"/>
      <c r="M18" s="215"/>
      <c r="N18" s="215"/>
      <c r="O18" s="103"/>
      <c r="P18" s="103"/>
      <c r="Q18" s="103"/>
      <c r="R18" s="103"/>
      <c r="S18" s="103"/>
      <c r="T18" s="103"/>
      <c r="U18" s="103"/>
      <c r="V18" s="103"/>
      <c r="W18" s="103"/>
    </row>
    <row r="19" spans="1:23" s="73" customFormat="1" ht="11.1" customHeight="1">
      <c r="A19" s="22">
        <f>IF(B19&lt;&gt;"",COUNTA($B$19:B19),"")</f>
        <v>1</v>
      </c>
      <c r="B19" s="81" t="s">
        <v>142</v>
      </c>
      <c r="C19" s="82">
        <v>1162812</v>
      </c>
      <c r="D19" s="82">
        <v>209551</v>
      </c>
      <c r="E19" s="82">
        <v>474651</v>
      </c>
      <c r="F19" s="82">
        <v>12497</v>
      </c>
      <c r="G19" s="82">
        <v>29018</v>
      </c>
      <c r="H19" s="82">
        <v>44628</v>
      </c>
      <c r="I19" s="82">
        <v>60438</v>
      </c>
      <c r="J19" s="82">
        <v>100465</v>
      </c>
      <c r="K19" s="82">
        <v>76319</v>
      </c>
      <c r="L19" s="82">
        <v>151286</v>
      </c>
      <c r="M19" s="82">
        <v>97756</v>
      </c>
      <c r="N19" s="82">
        <v>380854</v>
      </c>
      <c r="O19" s="103"/>
      <c r="P19" s="103"/>
      <c r="Q19" s="103"/>
      <c r="R19" s="103"/>
      <c r="S19" s="103"/>
      <c r="T19" s="103"/>
      <c r="U19" s="103"/>
      <c r="V19" s="103"/>
      <c r="W19" s="103"/>
    </row>
    <row r="20" spans="1:23" s="73" customFormat="1" ht="11.1" customHeight="1">
      <c r="A20" s="22">
        <f>IF(B20&lt;&gt;"",COUNTA($B$19:B20),"")</f>
        <v>2</v>
      </c>
      <c r="B20" s="81" t="s">
        <v>143</v>
      </c>
      <c r="C20" s="82">
        <v>676109</v>
      </c>
      <c r="D20" s="82">
        <v>84401</v>
      </c>
      <c r="E20" s="82">
        <v>334558</v>
      </c>
      <c r="F20" s="82">
        <v>18765</v>
      </c>
      <c r="G20" s="82">
        <v>41349</v>
      </c>
      <c r="H20" s="82">
        <v>56785</v>
      </c>
      <c r="I20" s="82">
        <v>43356</v>
      </c>
      <c r="J20" s="82">
        <v>60009</v>
      </c>
      <c r="K20" s="82">
        <v>43063</v>
      </c>
      <c r="L20" s="82">
        <v>71231</v>
      </c>
      <c r="M20" s="82">
        <v>22794</v>
      </c>
      <c r="N20" s="82">
        <v>234355</v>
      </c>
      <c r="O20" s="103"/>
      <c r="P20" s="103"/>
      <c r="Q20" s="103"/>
      <c r="R20" s="103"/>
      <c r="S20" s="103"/>
      <c r="T20" s="103"/>
      <c r="U20" s="103"/>
      <c r="V20" s="103"/>
      <c r="W20" s="103"/>
    </row>
    <row r="21" spans="1:23" s="73" customFormat="1" ht="21.6" customHeight="1">
      <c r="A21" s="22">
        <f>IF(B21&lt;&gt;"",COUNTA($B$19:B21),"")</f>
        <v>3</v>
      </c>
      <c r="B21" s="84" t="s">
        <v>959</v>
      </c>
      <c r="C21" s="82">
        <v>1322031</v>
      </c>
      <c r="D21" s="82">
        <v>301789</v>
      </c>
      <c r="E21" s="82">
        <v>0</v>
      </c>
      <c r="F21" s="82">
        <v>0</v>
      </c>
      <c r="G21" s="82">
        <v>0</v>
      </c>
      <c r="H21" s="82">
        <v>0</v>
      </c>
      <c r="I21" s="82">
        <v>0</v>
      </c>
      <c r="J21" s="82">
        <v>0</v>
      </c>
      <c r="K21" s="82">
        <v>0</v>
      </c>
      <c r="L21" s="82">
        <v>0</v>
      </c>
      <c r="M21" s="82">
        <v>0</v>
      </c>
      <c r="N21" s="82">
        <v>1020242</v>
      </c>
      <c r="O21" s="103"/>
      <c r="P21" s="103"/>
      <c r="Q21" s="103"/>
      <c r="R21" s="103"/>
      <c r="S21" s="103"/>
      <c r="T21" s="103"/>
      <c r="U21" s="103"/>
      <c r="V21" s="103"/>
      <c r="W21" s="103"/>
    </row>
    <row r="22" spans="1:23" s="73" customFormat="1" ht="11.1" customHeight="1">
      <c r="A22" s="22">
        <f>IF(B22&lt;&gt;"",COUNTA($B$19:B22),"")</f>
        <v>4</v>
      </c>
      <c r="B22" s="81" t="s">
        <v>144</v>
      </c>
      <c r="C22" s="82">
        <v>19870</v>
      </c>
      <c r="D22" s="82">
        <v>2741</v>
      </c>
      <c r="E22" s="82">
        <v>10688</v>
      </c>
      <c r="F22" s="82">
        <v>707</v>
      </c>
      <c r="G22" s="82">
        <v>1286</v>
      </c>
      <c r="H22" s="82">
        <v>1505</v>
      </c>
      <c r="I22" s="82">
        <v>1033</v>
      </c>
      <c r="J22" s="82">
        <v>1589</v>
      </c>
      <c r="K22" s="82">
        <v>780</v>
      </c>
      <c r="L22" s="82">
        <v>3787</v>
      </c>
      <c r="M22" s="82">
        <v>225</v>
      </c>
      <c r="N22" s="82">
        <v>6217</v>
      </c>
      <c r="O22" s="103"/>
      <c r="P22" s="103"/>
      <c r="Q22" s="103"/>
      <c r="R22" s="103"/>
      <c r="S22" s="103"/>
      <c r="T22" s="103"/>
      <c r="U22" s="103"/>
      <c r="V22" s="103"/>
      <c r="W22" s="103"/>
    </row>
    <row r="23" spans="1:23" s="73" customFormat="1" ht="11.1" customHeight="1">
      <c r="A23" s="22">
        <f>IF(B23&lt;&gt;"",COUNTA($B$19:B23),"")</f>
        <v>5</v>
      </c>
      <c r="B23" s="81" t="s">
        <v>145</v>
      </c>
      <c r="C23" s="82">
        <v>2397992</v>
      </c>
      <c r="D23" s="82">
        <v>358794</v>
      </c>
      <c r="E23" s="82">
        <v>1148308</v>
      </c>
      <c r="F23" s="82">
        <v>76651</v>
      </c>
      <c r="G23" s="82">
        <v>165760</v>
      </c>
      <c r="H23" s="82">
        <v>205371</v>
      </c>
      <c r="I23" s="82">
        <v>133109</v>
      </c>
      <c r="J23" s="82">
        <v>181321</v>
      </c>
      <c r="K23" s="82">
        <v>104279</v>
      </c>
      <c r="L23" s="82">
        <v>281817</v>
      </c>
      <c r="M23" s="82">
        <v>88882</v>
      </c>
      <c r="N23" s="82">
        <v>802009</v>
      </c>
      <c r="O23" s="103"/>
      <c r="P23" s="103"/>
      <c r="Q23" s="103"/>
      <c r="R23" s="103"/>
      <c r="S23" s="103"/>
      <c r="T23" s="103"/>
      <c r="U23" s="103"/>
      <c r="V23" s="103"/>
      <c r="W23" s="103"/>
    </row>
    <row r="24" spans="1:23" s="73" customFormat="1" ht="11.1" customHeight="1">
      <c r="A24" s="22">
        <f>IF(B24&lt;&gt;"",COUNTA($B$19:B24),"")</f>
        <v>6</v>
      </c>
      <c r="B24" s="81" t="s">
        <v>146</v>
      </c>
      <c r="C24" s="82">
        <v>1117467</v>
      </c>
      <c r="D24" s="82">
        <v>12677</v>
      </c>
      <c r="E24" s="82">
        <v>193258</v>
      </c>
      <c r="F24" s="82">
        <v>3973</v>
      </c>
      <c r="G24" s="82">
        <v>13731</v>
      </c>
      <c r="H24" s="82">
        <v>28271</v>
      </c>
      <c r="I24" s="82">
        <v>37865</v>
      </c>
      <c r="J24" s="82">
        <v>59442</v>
      </c>
      <c r="K24" s="82">
        <v>32568</v>
      </c>
      <c r="L24" s="82">
        <v>17408</v>
      </c>
      <c r="M24" s="82">
        <v>170758</v>
      </c>
      <c r="N24" s="82">
        <v>740774</v>
      </c>
      <c r="O24" s="103"/>
      <c r="P24" s="103"/>
      <c r="Q24" s="103"/>
      <c r="R24" s="103"/>
      <c r="S24" s="103"/>
      <c r="T24" s="103"/>
      <c r="U24" s="103"/>
      <c r="V24" s="103"/>
      <c r="W24" s="103"/>
    </row>
    <row r="25" spans="1:23" s="73" customFormat="1" ht="20.100000000000001" customHeight="1">
      <c r="A25" s="23">
        <f>IF(B25&lt;&gt;"",COUNTA($B$19:B25),"")</f>
        <v>7</v>
      </c>
      <c r="B25" s="85" t="s">
        <v>147</v>
      </c>
      <c r="C25" s="86">
        <v>4461347</v>
      </c>
      <c r="D25" s="86">
        <v>944600</v>
      </c>
      <c r="E25" s="86">
        <v>1774946</v>
      </c>
      <c r="F25" s="86">
        <v>104647</v>
      </c>
      <c r="G25" s="86">
        <v>223681</v>
      </c>
      <c r="H25" s="86">
        <v>280017</v>
      </c>
      <c r="I25" s="86">
        <v>200073</v>
      </c>
      <c r="J25" s="86">
        <v>283943</v>
      </c>
      <c r="K25" s="86">
        <v>191874</v>
      </c>
      <c r="L25" s="86">
        <v>490712</v>
      </c>
      <c r="M25" s="86">
        <v>38899</v>
      </c>
      <c r="N25" s="86">
        <v>1702902</v>
      </c>
      <c r="O25" s="103"/>
      <c r="P25" s="103"/>
      <c r="Q25" s="103"/>
      <c r="R25" s="103"/>
      <c r="S25" s="103"/>
      <c r="T25" s="103"/>
      <c r="U25" s="103"/>
      <c r="V25" s="103"/>
      <c r="W25" s="103"/>
    </row>
    <row r="26" spans="1:23" s="73" customFormat="1" ht="21.6" customHeight="1">
      <c r="A26" s="22">
        <f>IF(B26&lt;&gt;"",COUNTA($B$19:B26),"")</f>
        <v>8</v>
      </c>
      <c r="B26" s="84" t="s">
        <v>148</v>
      </c>
      <c r="C26" s="82">
        <v>805601</v>
      </c>
      <c r="D26" s="82">
        <v>135872</v>
      </c>
      <c r="E26" s="82">
        <v>421942</v>
      </c>
      <c r="F26" s="82">
        <v>23009</v>
      </c>
      <c r="G26" s="82">
        <v>51734</v>
      </c>
      <c r="H26" s="82">
        <v>65727</v>
      </c>
      <c r="I26" s="82">
        <v>59792</v>
      </c>
      <c r="J26" s="82">
        <v>92370</v>
      </c>
      <c r="K26" s="82">
        <v>53539</v>
      </c>
      <c r="L26" s="82">
        <v>75772</v>
      </c>
      <c r="M26" s="82">
        <v>16331</v>
      </c>
      <c r="N26" s="82">
        <v>231455</v>
      </c>
      <c r="O26" s="103"/>
      <c r="P26" s="103"/>
      <c r="Q26" s="103"/>
      <c r="R26" s="103"/>
      <c r="S26" s="103"/>
      <c r="T26" s="103"/>
      <c r="U26" s="103"/>
      <c r="V26" s="103"/>
      <c r="W26" s="103"/>
    </row>
    <row r="27" spans="1:23" s="73" customFormat="1" ht="11.1" customHeight="1">
      <c r="A27" s="22">
        <f>IF(B27&lt;&gt;"",COUNTA($B$19:B27),"")</f>
        <v>9</v>
      </c>
      <c r="B27" s="81" t="s">
        <v>149</v>
      </c>
      <c r="C27" s="82">
        <v>486694</v>
      </c>
      <c r="D27" s="82">
        <v>89543</v>
      </c>
      <c r="E27" s="82">
        <v>325152</v>
      </c>
      <c r="F27" s="82">
        <v>19301</v>
      </c>
      <c r="G27" s="82">
        <v>39117</v>
      </c>
      <c r="H27" s="82">
        <v>54269</v>
      </c>
      <c r="I27" s="82">
        <v>51068</v>
      </c>
      <c r="J27" s="82">
        <v>64027</v>
      </c>
      <c r="K27" s="82">
        <v>44424</v>
      </c>
      <c r="L27" s="82">
        <v>52946</v>
      </c>
      <c r="M27" s="82">
        <v>13655</v>
      </c>
      <c r="N27" s="82">
        <v>58344</v>
      </c>
      <c r="O27" s="103"/>
      <c r="P27" s="103"/>
      <c r="Q27" s="103"/>
      <c r="R27" s="103"/>
      <c r="S27" s="103"/>
      <c r="T27" s="103"/>
      <c r="U27" s="103"/>
      <c r="V27" s="103"/>
      <c r="W27" s="103"/>
    </row>
    <row r="28" spans="1:23" s="73" customFormat="1" ht="11.1" customHeight="1">
      <c r="A28" s="22">
        <f>IF(B28&lt;&gt;"",COUNTA($B$19:B28),"")</f>
        <v>10</v>
      </c>
      <c r="B28" s="81" t="s">
        <v>150</v>
      </c>
      <c r="C28" s="82">
        <v>124</v>
      </c>
      <c r="D28" s="82">
        <v>0</v>
      </c>
      <c r="E28" s="82">
        <v>124</v>
      </c>
      <c r="F28" s="82">
        <v>8</v>
      </c>
      <c r="G28" s="82">
        <v>40</v>
      </c>
      <c r="H28" s="82">
        <v>27</v>
      </c>
      <c r="I28" s="82">
        <v>50</v>
      </c>
      <c r="J28" s="82">
        <v>0</v>
      </c>
      <c r="K28" s="82">
        <v>0</v>
      </c>
      <c r="L28" s="82">
        <v>0</v>
      </c>
      <c r="M28" s="82">
        <v>0</v>
      </c>
      <c r="N28" s="82">
        <v>0</v>
      </c>
      <c r="O28" s="103"/>
      <c r="P28" s="103"/>
      <c r="Q28" s="103"/>
      <c r="R28" s="103"/>
      <c r="S28" s="103"/>
      <c r="T28" s="103"/>
      <c r="U28" s="103"/>
      <c r="V28" s="103"/>
      <c r="W28" s="103"/>
    </row>
    <row r="29" spans="1:23" s="73" customFormat="1" ht="11.1" customHeight="1">
      <c r="A29" s="22">
        <f>IF(B29&lt;&gt;"",COUNTA($B$19:B29),"")</f>
        <v>11</v>
      </c>
      <c r="B29" s="81" t="s">
        <v>151</v>
      </c>
      <c r="C29" s="82">
        <v>91213</v>
      </c>
      <c r="D29" s="82">
        <v>8627</v>
      </c>
      <c r="E29" s="82">
        <v>24000</v>
      </c>
      <c r="F29" s="82">
        <v>572</v>
      </c>
      <c r="G29" s="82">
        <v>878</v>
      </c>
      <c r="H29" s="82">
        <v>1602</v>
      </c>
      <c r="I29" s="82">
        <v>3856</v>
      </c>
      <c r="J29" s="82">
        <v>2553</v>
      </c>
      <c r="K29" s="82">
        <v>758</v>
      </c>
      <c r="L29" s="82">
        <v>13781</v>
      </c>
      <c r="M29" s="82">
        <v>183</v>
      </c>
      <c r="N29" s="82">
        <v>58403</v>
      </c>
      <c r="O29" s="103"/>
      <c r="P29" s="103"/>
      <c r="Q29" s="103"/>
      <c r="R29" s="103"/>
      <c r="S29" s="103"/>
      <c r="T29" s="103"/>
      <c r="U29" s="103"/>
      <c r="V29" s="103"/>
      <c r="W29" s="103"/>
    </row>
    <row r="30" spans="1:23" s="73" customFormat="1" ht="11.1" customHeight="1">
      <c r="A30" s="22">
        <f>IF(B30&lt;&gt;"",COUNTA($B$19:B30),"")</f>
        <v>12</v>
      </c>
      <c r="B30" s="81" t="s">
        <v>146</v>
      </c>
      <c r="C30" s="82">
        <v>8330</v>
      </c>
      <c r="D30" s="82">
        <v>0</v>
      </c>
      <c r="E30" s="82">
        <v>7370</v>
      </c>
      <c r="F30" s="82">
        <v>772</v>
      </c>
      <c r="G30" s="82">
        <v>866</v>
      </c>
      <c r="H30" s="82">
        <v>2410</v>
      </c>
      <c r="I30" s="82">
        <v>653</v>
      </c>
      <c r="J30" s="82">
        <v>1883</v>
      </c>
      <c r="K30" s="82">
        <v>564</v>
      </c>
      <c r="L30" s="82">
        <v>222</v>
      </c>
      <c r="M30" s="82">
        <v>849</v>
      </c>
      <c r="N30" s="82">
        <v>112</v>
      </c>
      <c r="O30" s="103"/>
      <c r="P30" s="103"/>
      <c r="Q30" s="103"/>
      <c r="R30" s="103"/>
      <c r="S30" s="103"/>
      <c r="T30" s="103"/>
      <c r="U30" s="103"/>
      <c r="V30" s="103"/>
      <c r="W30" s="103"/>
    </row>
    <row r="31" spans="1:23" s="73" customFormat="1" ht="20.100000000000001" customHeight="1">
      <c r="A31" s="23">
        <f>IF(B31&lt;&gt;"",COUNTA($B$19:B31),"")</f>
        <v>13</v>
      </c>
      <c r="B31" s="85" t="s">
        <v>152</v>
      </c>
      <c r="C31" s="86">
        <v>888608</v>
      </c>
      <c r="D31" s="86">
        <v>144499</v>
      </c>
      <c r="E31" s="86">
        <v>438696</v>
      </c>
      <c r="F31" s="86">
        <v>22817</v>
      </c>
      <c r="G31" s="86">
        <v>51785</v>
      </c>
      <c r="H31" s="86">
        <v>64946</v>
      </c>
      <c r="I31" s="86">
        <v>63045</v>
      </c>
      <c r="J31" s="86">
        <v>93039</v>
      </c>
      <c r="K31" s="86">
        <v>53732</v>
      </c>
      <c r="L31" s="86">
        <v>89332</v>
      </c>
      <c r="M31" s="86">
        <v>15666</v>
      </c>
      <c r="N31" s="86">
        <v>289747</v>
      </c>
      <c r="O31" s="103"/>
      <c r="P31" s="103"/>
      <c r="Q31" s="103"/>
      <c r="R31" s="103"/>
      <c r="S31" s="103"/>
      <c r="T31" s="103"/>
      <c r="U31" s="103"/>
      <c r="V31" s="103"/>
      <c r="W31" s="103"/>
    </row>
    <row r="32" spans="1:23" s="73" customFormat="1" ht="20.100000000000001" customHeight="1">
      <c r="A32" s="23">
        <f>IF(B32&lt;&gt;"",COUNTA($B$19:B32),"")</f>
        <v>14</v>
      </c>
      <c r="B32" s="85" t="s">
        <v>153</v>
      </c>
      <c r="C32" s="86">
        <v>5349954</v>
      </c>
      <c r="D32" s="86">
        <v>1089098</v>
      </c>
      <c r="E32" s="86">
        <v>2213643</v>
      </c>
      <c r="F32" s="86">
        <v>127464</v>
      </c>
      <c r="G32" s="86">
        <v>275466</v>
      </c>
      <c r="H32" s="86">
        <v>344963</v>
      </c>
      <c r="I32" s="86">
        <v>263117</v>
      </c>
      <c r="J32" s="86">
        <v>376982</v>
      </c>
      <c r="K32" s="86">
        <v>245606</v>
      </c>
      <c r="L32" s="86">
        <v>580043</v>
      </c>
      <c r="M32" s="86">
        <v>54564</v>
      </c>
      <c r="N32" s="86">
        <v>1992649</v>
      </c>
      <c r="O32" s="103"/>
      <c r="P32" s="103"/>
      <c r="Q32" s="103"/>
      <c r="R32" s="103"/>
      <c r="S32" s="103"/>
      <c r="T32" s="103"/>
      <c r="U32" s="103"/>
      <c r="V32" s="103"/>
      <c r="W32" s="103"/>
    </row>
    <row r="33" spans="1:23" s="73" customFormat="1" ht="11.1" customHeight="1">
      <c r="A33" s="22">
        <f>IF(B33&lt;&gt;"",COUNTA($B$19:B33),"")</f>
        <v>15</v>
      </c>
      <c r="B33" s="81" t="s">
        <v>154</v>
      </c>
      <c r="C33" s="82">
        <v>1317186</v>
      </c>
      <c r="D33" s="82">
        <v>289766</v>
      </c>
      <c r="E33" s="82">
        <v>1027420</v>
      </c>
      <c r="F33" s="82">
        <v>52640</v>
      </c>
      <c r="G33" s="82">
        <v>133676</v>
      </c>
      <c r="H33" s="82">
        <v>176522</v>
      </c>
      <c r="I33" s="82">
        <v>127644</v>
      </c>
      <c r="J33" s="82">
        <v>187424</v>
      </c>
      <c r="K33" s="82">
        <v>102553</v>
      </c>
      <c r="L33" s="82">
        <v>246961</v>
      </c>
      <c r="M33" s="82">
        <v>0</v>
      </c>
      <c r="N33" s="82">
        <v>0</v>
      </c>
      <c r="O33" s="103"/>
      <c r="P33" s="103"/>
      <c r="Q33" s="103"/>
      <c r="R33" s="103"/>
      <c r="S33" s="103"/>
      <c r="T33" s="103"/>
      <c r="U33" s="103"/>
      <c r="V33" s="103"/>
      <c r="W33" s="103"/>
    </row>
    <row r="34" spans="1:23" s="73" customFormat="1" ht="11.1" customHeight="1">
      <c r="A34" s="22">
        <f>IF(B34&lt;&gt;"",COUNTA($B$19:B34),"")</f>
        <v>16</v>
      </c>
      <c r="B34" s="81" t="s">
        <v>155</v>
      </c>
      <c r="C34" s="82">
        <v>480918</v>
      </c>
      <c r="D34" s="82">
        <v>101021</v>
      </c>
      <c r="E34" s="82">
        <v>379897</v>
      </c>
      <c r="F34" s="82">
        <v>22519</v>
      </c>
      <c r="G34" s="82">
        <v>50197</v>
      </c>
      <c r="H34" s="82">
        <v>76356</v>
      </c>
      <c r="I34" s="82">
        <v>49141</v>
      </c>
      <c r="J34" s="82">
        <v>58256</v>
      </c>
      <c r="K34" s="82">
        <v>37364</v>
      </c>
      <c r="L34" s="82">
        <v>86065</v>
      </c>
      <c r="M34" s="82">
        <v>0</v>
      </c>
      <c r="N34" s="82">
        <v>0</v>
      </c>
      <c r="O34" s="103"/>
      <c r="P34" s="103"/>
      <c r="Q34" s="103"/>
      <c r="R34" s="103"/>
      <c r="S34" s="103"/>
      <c r="T34" s="103"/>
      <c r="U34" s="103"/>
      <c r="V34" s="103"/>
      <c r="W34" s="103"/>
    </row>
    <row r="35" spans="1:23" s="73" customFormat="1" ht="11.1" customHeight="1">
      <c r="A35" s="22">
        <f>IF(B35&lt;&gt;"",COUNTA($B$19:B35),"")</f>
        <v>17</v>
      </c>
      <c r="B35" s="81" t="s">
        <v>171</v>
      </c>
      <c r="C35" s="82">
        <v>486131</v>
      </c>
      <c r="D35" s="82">
        <v>110037</v>
      </c>
      <c r="E35" s="82">
        <v>376094</v>
      </c>
      <c r="F35" s="82">
        <v>15071</v>
      </c>
      <c r="G35" s="82">
        <v>48391</v>
      </c>
      <c r="H35" s="82">
        <v>53801</v>
      </c>
      <c r="I35" s="82">
        <v>46177</v>
      </c>
      <c r="J35" s="82">
        <v>82923</v>
      </c>
      <c r="K35" s="82">
        <v>37844</v>
      </c>
      <c r="L35" s="82">
        <v>91888</v>
      </c>
      <c r="M35" s="82">
        <v>0</v>
      </c>
      <c r="N35" s="82">
        <v>0</v>
      </c>
      <c r="O35" s="103"/>
      <c r="P35" s="103"/>
      <c r="Q35" s="103"/>
      <c r="R35" s="103"/>
      <c r="S35" s="103"/>
      <c r="T35" s="103"/>
      <c r="U35" s="103"/>
      <c r="V35" s="103"/>
      <c r="W35" s="103"/>
    </row>
    <row r="36" spans="1:23" s="73" customFormat="1" ht="11.1" customHeight="1">
      <c r="A36" s="22">
        <f>IF(B36&lt;&gt;"",COUNTA($B$19:B36),"")</f>
        <v>18</v>
      </c>
      <c r="B36" s="81" t="s">
        <v>172</v>
      </c>
      <c r="C36" s="82">
        <v>203108</v>
      </c>
      <c r="D36" s="82">
        <v>39161</v>
      </c>
      <c r="E36" s="82">
        <v>163947</v>
      </c>
      <c r="F36" s="82">
        <v>11448</v>
      </c>
      <c r="G36" s="82">
        <v>24171</v>
      </c>
      <c r="H36" s="82">
        <v>29957</v>
      </c>
      <c r="I36" s="82">
        <v>20709</v>
      </c>
      <c r="J36" s="82">
        <v>26801</v>
      </c>
      <c r="K36" s="82">
        <v>14802</v>
      </c>
      <c r="L36" s="82">
        <v>36058</v>
      </c>
      <c r="M36" s="82">
        <v>0</v>
      </c>
      <c r="N36" s="82">
        <v>0</v>
      </c>
      <c r="O36" s="103"/>
      <c r="P36" s="103"/>
      <c r="Q36" s="103"/>
      <c r="R36" s="103"/>
      <c r="S36" s="103"/>
      <c r="T36" s="103"/>
      <c r="U36" s="103"/>
      <c r="V36" s="103"/>
      <c r="W36" s="103"/>
    </row>
    <row r="37" spans="1:23" s="73" customFormat="1" ht="11.1" customHeight="1">
      <c r="A37" s="22">
        <f>IF(B37&lt;&gt;"",COUNTA($B$19:B37),"")</f>
        <v>19</v>
      </c>
      <c r="B37" s="81" t="s">
        <v>61</v>
      </c>
      <c r="C37" s="82">
        <v>963828</v>
      </c>
      <c r="D37" s="82">
        <v>182541</v>
      </c>
      <c r="E37" s="82">
        <v>486764</v>
      </c>
      <c r="F37" s="82">
        <v>35968</v>
      </c>
      <c r="G37" s="82">
        <v>63689</v>
      </c>
      <c r="H37" s="82">
        <v>77723</v>
      </c>
      <c r="I37" s="82">
        <v>54847</v>
      </c>
      <c r="J37" s="82">
        <v>52486</v>
      </c>
      <c r="K37" s="82">
        <v>62682</v>
      </c>
      <c r="L37" s="82">
        <v>139369</v>
      </c>
      <c r="M37" s="82">
        <v>0</v>
      </c>
      <c r="N37" s="82">
        <v>294524</v>
      </c>
      <c r="O37" s="103"/>
      <c r="P37" s="103"/>
      <c r="Q37" s="103"/>
      <c r="R37" s="103"/>
      <c r="S37" s="103"/>
      <c r="T37" s="103"/>
      <c r="U37" s="103"/>
      <c r="V37" s="103"/>
      <c r="W37" s="103"/>
    </row>
    <row r="38" spans="1:23" s="73" customFormat="1" ht="21.6" customHeight="1">
      <c r="A38" s="22">
        <f>IF(B38&lt;&gt;"",COUNTA($B$19:B38),"")</f>
        <v>20</v>
      </c>
      <c r="B38" s="84" t="s">
        <v>156</v>
      </c>
      <c r="C38" s="82">
        <v>529761</v>
      </c>
      <c r="D38" s="82">
        <v>96155</v>
      </c>
      <c r="E38" s="82">
        <v>168543</v>
      </c>
      <c r="F38" s="82">
        <v>7189</v>
      </c>
      <c r="G38" s="82">
        <v>16331</v>
      </c>
      <c r="H38" s="82">
        <v>19433</v>
      </c>
      <c r="I38" s="82">
        <v>14195</v>
      </c>
      <c r="J38" s="82">
        <v>27380</v>
      </c>
      <c r="K38" s="82">
        <v>14150</v>
      </c>
      <c r="L38" s="82">
        <v>69865</v>
      </c>
      <c r="M38" s="82">
        <v>34762</v>
      </c>
      <c r="N38" s="82">
        <v>230300</v>
      </c>
      <c r="O38" s="103"/>
      <c r="P38" s="103"/>
      <c r="Q38" s="103"/>
      <c r="R38" s="103"/>
      <c r="S38" s="103"/>
      <c r="T38" s="103"/>
      <c r="U38" s="103"/>
      <c r="V38" s="103"/>
      <c r="W38" s="103"/>
    </row>
    <row r="39" spans="1:23" s="73" customFormat="1" ht="21.6" customHeight="1">
      <c r="A39" s="22">
        <f>IF(B39&lt;&gt;"",COUNTA($B$19:B39),"")</f>
        <v>21</v>
      </c>
      <c r="B39" s="84" t="s">
        <v>157</v>
      </c>
      <c r="C39" s="82">
        <v>840142</v>
      </c>
      <c r="D39" s="82">
        <v>155282</v>
      </c>
      <c r="E39" s="82">
        <v>35163</v>
      </c>
      <c r="F39" s="82">
        <v>831</v>
      </c>
      <c r="G39" s="82">
        <v>1292</v>
      </c>
      <c r="H39" s="82">
        <v>3684</v>
      </c>
      <c r="I39" s="82">
        <v>1627</v>
      </c>
      <c r="J39" s="82">
        <v>3975</v>
      </c>
      <c r="K39" s="82">
        <v>1720</v>
      </c>
      <c r="L39" s="82">
        <v>22034</v>
      </c>
      <c r="M39" s="82">
        <v>625</v>
      </c>
      <c r="N39" s="82">
        <v>649072</v>
      </c>
      <c r="O39" s="103"/>
      <c r="P39" s="103"/>
      <c r="Q39" s="103"/>
      <c r="R39" s="103"/>
      <c r="S39" s="103"/>
      <c r="T39" s="103"/>
      <c r="U39" s="103"/>
      <c r="V39" s="103"/>
      <c r="W39" s="103"/>
    </row>
    <row r="40" spans="1:23" s="73" customFormat="1" ht="21.6" customHeight="1">
      <c r="A40" s="22">
        <f>IF(B40&lt;&gt;"",COUNTA($B$19:B40),"")</f>
        <v>22</v>
      </c>
      <c r="B40" s="84" t="s">
        <v>158</v>
      </c>
      <c r="C40" s="82">
        <v>273239</v>
      </c>
      <c r="D40" s="82">
        <v>58401</v>
      </c>
      <c r="E40" s="82">
        <v>3066</v>
      </c>
      <c r="F40" s="82">
        <v>204</v>
      </c>
      <c r="G40" s="82">
        <v>382</v>
      </c>
      <c r="H40" s="82">
        <v>448</v>
      </c>
      <c r="I40" s="82">
        <v>315</v>
      </c>
      <c r="J40" s="82">
        <v>359</v>
      </c>
      <c r="K40" s="82">
        <v>444</v>
      </c>
      <c r="L40" s="82">
        <v>915</v>
      </c>
      <c r="M40" s="82">
        <v>513</v>
      </c>
      <c r="N40" s="82">
        <v>211258</v>
      </c>
      <c r="O40" s="103"/>
      <c r="P40" s="103"/>
      <c r="Q40" s="103"/>
      <c r="R40" s="103"/>
      <c r="S40" s="103"/>
      <c r="T40" s="103"/>
      <c r="U40" s="103"/>
      <c r="V40" s="103"/>
      <c r="W40" s="103"/>
    </row>
    <row r="41" spans="1:23" s="73" customFormat="1" ht="11.1" customHeight="1">
      <c r="A41" s="22">
        <f>IF(B41&lt;&gt;"",COUNTA($B$19:B41),"")</f>
        <v>23</v>
      </c>
      <c r="B41" s="81" t="s">
        <v>159</v>
      </c>
      <c r="C41" s="82">
        <v>265916</v>
      </c>
      <c r="D41" s="82">
        <v>61576</v>
      </c>
      <c r="E41" s="82">
        <v>106141</v>
      </c>
      <c r="F41" s="82">
        <v>7422</v>
      </c>
      <c r="G41" s="82">
        <v>13801</v>
      </c>
      <c r="H41" s="82">
        <v>13470</v>
      </c>
      <c r="I41" s="82">
        <v>12644</v>
      </c>
      <c r="J41" s="82">
        <v>17556</v>
      </c>
      <c r="K41" s="82">
        <v>8560</v>
      </c>
      <c r="L41" s="82">
        <v>32688</v>
      </c>
      <c r="M41" s="82">
        <v>4240</v>
      </c>
      <c r="N41" s="82">
        <v>93959</v>
      </c>
      <c r="O41" s="103"/>
      <c r="P41" s="103"/>
      <c r="Q41" s="103"/>
      <c r="R41" s="103"/>
      <c r="S41" s="103"/>
      <c r="T41" s="103"/>
      <c r="U41" s="103"/>
      <c r="V41" s="103"/>
      <c r="W41" s="103"/>
    </row>
    <row r="42" spans="1:23" s="73" customFormat="1" ht="11.1" customHeight="1">
      <c r="A42" s="22">
        <f>IF(B42&lt;&gt;"",COUNTA($B$19:B42),"")</f>
        <v>24</v>
      </c>
      <c r="B42" s="81" t="s">
        <v>160</v>
      </c>
      <c r="C42" s="82">
        <v>1829428</v>
      </c>
      <c r="D42" s="82">
        <v>158383</v>
      </c>
      <c r="E42" s="82">
        <v>466819</v>
      </c>
      <c r="F42" s="82">
        <v>24381</v>
      </c>
      <c r="G42" s="82">
        <v>58785</v>
      </c>
      <c r="H42" s="82">
        <v>80835</v>
      </c>
      <c r="I42" s="82">
        <v>65247</v>
      </c>
      <c r="J42" s="82">
        <v>93018</v>
      </c>
      <c r="K42" s="82">
        <v>57727</v>
      </c>
      <c r="L42" s="82">
        <v>86826</v>
      </c>
      <c r="M42" s="82">
        <v>177464</v>
      </c>
      <c r="N42" s="82">
        <v>1026762</v>
      </c>
      <c r="O42" s="103"/>
      <c r="P42" s="103"/>
      <c r="Q42" s="103"/>
      <c r="R42" s="103"/>
      <c r="S42" s="103"/>
      <c r="T42" s="103"/>
      <c r="U42" s="103"/>
      <c r="V42" s="103"/>
      <c r="W42" s="103"/>
    </row>
    <row r="43" spans="1:23" s="73" customFormat="1" ht="11.1" customHeight="1">
      <c r="A43" s="22">
        <f>IF(B43&lt;&gt;"",COUNTA($B$19:B43),"")</f>
        <v>25</v>
      </c>
      <c r="B43" s="81" t="s">
        <v>146</v>
      </c>
      <c r="C43" s="82">
        <v>1117467</v>
      </c>
      <c r="D43" s="82">
        <v>12677</v>
      </c>
      <c r="E43" s="82">
        <v>193258</v>
      </c>
      <c r="F43" s="82">
        <v>3973</v>
      </c>
      <c r="G43" s="82">
        <v>13731</v>
      </c>
      <c r="H43" s="82">
        <v>28271</v>
      </c>
      <c r="I43" s="82">
        <v>37865</v>
      </c>
      <c r="J43" s="82">
        <v>59442</v>
      </c>
      <c r="K43" s="82">
        <v>32568</v>
      </c>
      <c r="L43" s="82">
        <v>17408</v>
      </c>
      <c r="M43" s="82">
        <v>170758</v>
      </c>
      <c r="N43" s="82">
        <v>740774</v>
      </c>
      <c r="O43" s="103"/>
      <c r="P43" s="103"/>
      <c r="Q43" s="103"/>
      <c r="R43" s="103"/>
      <c r="S43" s="103"/>
      <c r="T43" s="103"/>
      <c r="U43" s="103"/>
      <c r="V43" s="103"/>
      <c r="W43" s="103"/>
    </row>
    <row r="44" spans="1:23" s="73" customFormat="1" ht="20.100000000000001" customHeight="1">
      <c r="A44" s="23">
        <f>IF(B44&lt;&gt;"",COUNTA($B$19:B44),"")</f>
        <v>26</v>
      </c>
      <c r="B44" s="85" t="s">
        <v>161</v>
      </c>
      <c r="C44" s="86">
        <v>4902033</v>
      </c>
      <c r="D44" s="86">
        <v>989428</v>
      </c>
      <c r="E44" s="86">
        <v>2100659</v>
      </c>
      <c r="F44" s="86">
        <v>124661</v>
      </c>
      <c r="G44" s="86">
        <v>274225</v>
      </c>
      <c r="H44" s="86">
        <v>343844</v>
      </c>
      <c r="I44" s="86">
        <v>238656</v>
      </c>
      <c r="J44" s="86">
        <v>322755</v>
      </c>
      <c r="K44" s="86">
        <v>215267</v>
      </c>
      <c r="L44" s="86">
        <v>581251</v>
      </c>
      <c r="M44" s="86">
        <v>46845</v>
      </c>
      <c r="N44" s="86">
        <v>1765100</v>
      </c>
      <c r="O44" s="103"/>
      <c r="P44" s="103"/>
      <c r="Q44" s="103"/>
      <c r="R44" s="103"/>
      <c r="S44" s="103"/>
      <c r="T44" s="103"/>
      <c r="U44" s="103"/>
      <c r="V44" s="103"/>
      <c r="W44" s="103"/>
    </row>
    <row r="45" spans="1:23" s="101" customFormat="1" ht="11.1" customHeight="1">
      <c r="A45" s="22">
        <f>IF(B45&lt;&gt;"",COUNTA($B$19:B45),"")</f>
        <v>27</v>
      </c>
      <c r="B45" s="81" t="s">
        <v>162</v>
      </c>
      <c r="C45" s="82">
        <v>528057</v>
      </c>
      <c r="D45" s="82">
        <v>97014</v>
      </c>
      <c r="E45" s="82">
        <v>261653</v>
      </c>
      <c r="F45" s="82">
        <v>14927</v>
      </c>
      <c r="G45" s="82">
        <v>35770</v>
      </c>
      <c r="H45" s="82">
        <v>43275</v>
      </c>
      <c r="I45" s="82">
        <v>34925</v>
      </c>
      <c r="J45" s="82">
        <v>53150</v>
      </c>
      <c r="K45" s="82">
        <v>26251</v>
      </c>
      <c r="L45" s="82">
        <v>53354</v>
      </c>
      <c r="M45" s="82">
        <v>4242</v>
      </c>
      <c r="N45" s="82">
        <v>165148</v>
      </c>
      <c r="O45" s="103"/>
      <c r="P45" s="103"/>
      <c r="Q45" s="103"/>
      <c r="R45" s="103"/>
      <c r="S45" s="103"/>
      <c r="T45" s="103"/>
      <c r="U45" s="103"/>
      <c r="V45" s="103"/>
      <c r="W45" s="103"/>
    </row>
    <row r="46" spans="1:23" s="101" customFormat="1" ht="11.1" customHeight="1">
      <c r="A46" s="22">
        <f>IF(B46&lt;&gt;"",COUNTA($B$19:B46),"")</f>
        <v>28</v>
      </c>
      <c r="B46" s="81" t="s">
        <v>163</v>
      </c>
      <c r="C46" s="82">
        <v>0</v>
      </c>
      <c r="D46" s="82">
        <v>0</v>
      </c>
      <c r="E46" s="82">
        <v>0</v>
      </c>
      <c r="F46" s="82">
        <v>0</v>
      </c>
      <c r="G46" s="82">
        <v>0</v>
      </c>
      <c r="H46" s="82">
        <v>0</v>
      </c>
      <c r="I46" s="82">
        <v>0</v>
      </c>
      <c r="J46" s="82">
        <v>0</v>
      </c>
      <c r="K46" s="82">
        <v>0</v>
      </c>
      <c r="L46" s="82">
        <v>0</v>
      </c>
      <c r="M46" s="82">
        <v>0</v>
      </c>
      <c r="N46" s="82">
        <v>0</v>
      </c>
      <c r="O46" s="103"/>
      <c r="P46" s="103"/>
      <c r="Q46" s="103"/>
      <c r="R46" s="103"/>
      <c r="S46" s="103"/>
      <c r="T46" s="103"/>
      <c r="U46" s="103"/>
      <c r="V46" s="103"/>
      <c r="W46" s="103"/>
    </row>
    <row r="47" spans="1:23" s="101" customFormat="1" ht="11.1" customHeight="1">
      <c r="A47" s="22">
        <f>IF(B47&lt;&gt;"",COUNTA($B$19:B47),"")</f>
        <v>29</v>
      </c>
      <c r="B47" s="81" t="s">
        <v>164</v>
      </c>
      <c r="C47" s="82">
        <v>257099</v>
      </c>
      <c r="D47" s="82">
        <v>20248</v>
      </c>
      <c r="E47" s="82">
        <v>108501</v>
      </c>
      <c r="F47" s="82">
        <v>8812</v>
      </c>
      <c r="G47" s="82">
        <v>14369</v>
      </c>
      <c r="H47" s="82">
        <v>21354</v>
      </c>
      <c r="I47" s="82">
        <v>14688</v>
      </c>
      <c r="J47" s="82">
        <v>18121</v>
      </c>
      <c r="K47" s="82">
        <v>10036</v>
      </c>
      <c r="L47" s="82">
        <v>21121</v>
      </c>
      <c r="M47" s="82">
        <v>3048</v>
      </c>
      <c r="N47" s="82">
        <v>125302</v>
      </c>
      <c r="O47" s="103"/>
      <c r="P47" s="103"/>
      <c r="Q47" s="103"/>
      <c r="R47" s="103"/>
      <c r="S47" s="103"/>
      <c r="T47" s="103"/>
      <c r="U47" s="103"/>
      <c r="V47" s="103"/>
      <c r="W47" s="103"/>
    </row>
    <row r="48" spans="1:23" s="101" customFormat="1" ht="11.1" customHeight="1">
      <c r="A48" s="22">
        <f>IF(B48&lt;&gt;"",COUNTA($B$19:B48),"")</f>
        <v>30</v>
      </c>
      <c r="B48" s="81" t="s">
        <v>146</v>
      </c>
      <c r="C48" s="82">
        <v>8330</v>
      </c>
      <c r="D48" s="82">
        <v>0</v>
      </c>
      <c r="E48" s="82">
        <v>7370</v>
      </c>
      <c r="F48" s="82">
        <v>772</v>
      </c>
      <c r="G48" s="82">
        <v>866</v>
      </c>
      <c r="H48" s="82">
        <v>2410</v>
      </c>
      <c r="I48" s="82">
        <v>653</v>
      </c>
      <c r="J48" s="82">
        <v>1883</v>
      </c>
      <c r="K48" s="82">
        <v>564</v>
      </c>
      <c r="L48" s="82">
        <v>222</v>
      </c>
      <c r="M48" s="82">
        <v>849</v>
      </c>
      <c r="N48" s="82">
        <v>112</v>
      </c>
      <c r="O48" s="103"/>
      <c r="P48" s="103"/>
      <c r="Q48" s="103"/>
      <c r="R48" s="103"/>
      <c r="S48" s="103"/>
      <c r="T48" s="103"/>
      <c r="U48" s="103"/>
      <c r="V48" s="103"/>
      <c r="W48" s="103"/>
    </row>
    <row r="49" spans="1:23" s="73" customFormat="1" ht="20.100000000000001" customHeight="1">
      <c r="A49" s="23">
        <f>IF(B49&lt;&gt;"",COUNTA($B$19:B49),"")</f>
        <v>31</v>
      </c>
      <c r="B49" s="85" t="s">
        <v>165</v>
      </c>
      <c r="C49" s="86">
        <v>776826</v>
      </c>
      <c r="D49" s="86">
        <v>117262</v>
      </c>
      <c r="E49" s="86">
        <v>362784</v>
      </c>
      <c r="F49" s="86">
        <v>22968</v>
      </c>
      <c r="G49" s="86">
        <v>49272</v>
      </c>
      <c r="H49" s="86">
        <v>62220</v>
      </c>
      <c r="I49" s="86">
        <v>48960</v>
      </c>
      <c r="J49" s="86">
        <v>69388</v>
      </c>
      <c r="K49" s="86">
        <v>35723</v>
      </c>
      <c r="L49" s="86">
        <v>74253</v>
      </c>
      <c r="M49" s="86">
        <v>6442</v>
      </c>
      <c r="N49" s="86">
        <v>290338</v>
      </c>
      <c r="O49" s="103"/>
      <c r="P49" s="103"/>
      <c r="Q49" s="103"/>
      <c r="R49" s="103"/>
      <c r="S49" s="103"/>
      <c r="T49" s="103"/>
      <c r="U49" s="103"/>
      <c r="V49" s="103"/>
      <c r="W49" s="103"/>
    </row>
    <row r="50" spans="1:23" s="73" customFormat="1" ht="20.100000000000001" customHeight="1">
      <c r="A50" s="23">
        <f>IF(B50&lt;&gt;"",COUNTA($B$19:B50),"")</f>
        <v>32</v>
      </c>
      <c r="B50" s="85" t="s">
        <v>166</v>
      </c>
      <c r="C50" s="86">
        <v>5678858</v>
      </c>
      <c r="D50" s="86">
        <v>1106690</v>
      </c>
      <c r="E50" s="86">
        <v>2463443</v>
      </c>
      <c r="F50" s="86">
        <v>147628</v>
      </c>
      <c r="G50" s="86">
        <v>323497</v>
      </c>
      <c r="H50" s="86">
        <v>406064</v>
      </c>
      <c r="I50" s="86">
        <v>287616</v>
      </c>
      <c r="J50" s="86">
        <v>392143</v>
      </c>
      <c r="K50" s="86">
        <v>250990</v>
      </c>
      <c r="L50" s="86">
        <v>655504</v>
      </c>
      <c r="M50" s="86">
        <v>53287</v>
      </c>
      <c r="N50" s="86">
        <v>2055439</v>
      </c>
      <c r="O50" s="103"/>
      <c r="P50" s="103"/>
      <c r="Q50" s="103"/>
      <c r="R50" s="103"/>
      <c r="S50" s="103"/>
      <c r="T50" s="103"/>
      <c r="U50" s="103"/>
      <c r="V50" s="103"/>
      <c r="W50" s="103"/>
    </row>
    <row r="51" spans="1:23" s="73" customFormat="1" ht="20.100000000000001" customHeight="1">
      <c r="A51" s="23">
        <f>IF(B51&lt;&gt;"",COUNTA($B$19:B51),"")</f>
        <v>33</v>
      </c>
      <c r="B51" s="85" t="s">
        <v>167</v>
      </c>
      <c r="C51" s="86">
        <v>328904</v>
      </c>
      <c r="D51" s="86">
        <v>17591</v>
      </c>
      <c r="E51" s="86">
        <v>249800</v>
      </c>
      <c r="F51" s="86">
        <v>20164</v>
      </c>
      <c r="G51" s="86">
        <v>48031</v>
      </c>
      <c r="H51" s="86">
        <v>61101</v>
      </c>
      <c r="I51" s="86">
        <v>24499</v>
      </c>
      <c r="J51" s="86">
        <v>15161</v>
      </c>
      <c r="K51" s="86">
        <v>5384</v>
      </c>
      <c r="L51" s="86">
        <v>75461</v>
      </c>
      <c r="M51" s="86">
        <v>-1277</v>
      </c>
      <c r="N51" s="86">
        <v>62790</v>
      </c>
      <c r="O51" s="103"/>
      <c r="P51" s="103"/>
      <c r="Q51" s="103"/>
      <c r="R51" s="103"/>
      <c r="S51" s="103"/>
      <c r="T51" s="103"/>
      <c r="U51" s="103"/>
      <c r="V51" s="103"/>
      <c r="W51" s="103"/>
    </row>
    <row r="52" spans="1:23" s="101" customFormat="1" ht="24.95" customHeight="1">
      <c r="A52" s="22">
        <f>IF(B52&lt;&gt;"",COUNTA($B$19:B52),"")</f>
        <v>34</v>
      </c>
      <c r="B52" s="88" t="s">
        <v>168</v>
      </c>
      <c r="C52" s="89">
        <v>440686</v>
      </c>
      <c r="D52" s="89">
        <v>44828</v>
      </c>
      <c r="E52" s="89">
        <v>325712</v>
      </c>
      <c r="F52" s="89">
        <v>20013</v>
      </c>
      <c r="G52" s="89">
        <v>50544</v>
      </c>
      <c r="H52" s="89">
        <v>63827</v>
      </c>
      <c r="I52" s="89">
        <v>38583</v>
      </c>
      <c r="J52" s="89">
        <v>38812</v>
      </c>
      <c r="K52" s="89">
        <v>23393</v>
      </c>
      <c r="L52" s="89">
        <v>90540</v>
      </c>
      <c r="M52" s="89">
        <v>7947</v>
      </c>
      <c r="N52" s="89">
        <v>62199</v>
      </c>
      <c r="O52" s="103"/>
      <c r="P52" s="103"/>
      <c r="Q52" s="103"/>
      <c r="R52" s="103"/>
      <c r="S52" s="103"/>
      <c r="T52" s="103"/>
      <c r="U52" s="103"/>
      <c r="V52" s="103"/>
      <c r="W52" s="103"/>
    </row>
    <row r="53" spans="1:23" s="101" customFormat="1" ht="18" customHeight="1">
      <c r="A53" s="22">
        <f>IF(B53&lt;&gt;"",COUNTA($B$19:B53),"")</f>
        <v>35</v>
      </c>
      <c r="B53" s="81" t="s">
        <v>169</v>
      </c>
      <c r="C53" s="82">
        <v>116640</v>
      </c>
      <c r="D53" s="82">
        <v>15000</v>
      </c>
      <c r="E53" s="82">
        <v>65110</v>
      </c>
      <c r="F53" s="82">
        <v>2939</v>
      </c>
      <c r="G53" s="82">
        <v>9900</v>
      </c>
      <c r="H53" s="82">
        <v>9538</v>
      </c>
      <c r="I53" s="82">
        <v>6496</v>
      </c>
      <c r="J53" s="82">
        <v>19545</v>
      </c>
      <c r="K53" s="82">
        <v>4325</v>
      </c>
      <c r="L53" s="82">
        <v>12367</v>
      </c>
      <c r="M53" s="82">
        <v>4938</v>
      </c>
      <c r="N53" s="82">
        <v>31592</v>
      </c>
      <c r="O53" s="103"/>
      <c r="P53" s="103"/>
      <c r="Q53" s="103"/>
      <c r="R53" s="103"/>
      <c r="S53" s="103"/>
      <c r="T53" s="103"/>
      <c r="U53" s="103"/>
      <c r="V53" s="103"/>
      <c r="W53" s="103"/>
    </row>
    <row r="54" spans="1:23" ht="11.1" customHeight="1">
      <c r="A54" s="22">
        <f>IF(B54&lt;&gt;"",COUNTA($B$19:B54),"")</f>
        <v>36</v>
      </c>
      <c r="B54" s="81" t="s">
        <v>170</v>
      </c>
      <c r="C54" s="82">
        <v>163821</v>
      </c>
      <c r="D54" s="82">
        <v>22953</v>
      </c>
      <c r="E54" s="82">
        <v>87016</v>
      </c>
      <c r="F54" s="82">
        <v>7294</v>
      </c>
      <c r="G54" s="82">
        <v>11605</v>
      </c>
      <c r="H54" s="82">
        <v>13283</v>
      </c>
      <c r="I54" s="82">
        <v>10118</v>
      </c>
      <c r="J54" s="82">
        <v>15155</v>
      </c>
      <c r="K54" s="82">
        <v>5078</v>
      </c>
      <c r="L54" s="82">
        <v>24483</v>
      </c>
      <c r="M54" s="82">
        <v>2063</v>
      </c>
      <c r="N54" s="82">
        <v>51789</v>
      </c>
    </row>
    <row r="55" spans="1:23" s="76" customFormat="1" ht="20.100000000000001" customHeight="1">
      <c r="A55" s="22" t="str">
        <f>IF(B55&lt;&gt;"",COUNTA($B$19:B55),"")</f>
        <v/>
      </c>
      <c r="B55" s="81"/>
      <c r="C55" s="212" t="s">
        <v>112</v>
      </c>
      <c r="D55" s="213"/>
      <c r="E55" s="213"/>
      <c r="F55" s="213"/>
      <c r="G55" s="213"/>
      <c r="H55" s="213"/>
      <c r="I55" s="213" t="s">
        <v>112</v>
      </c>
      <c r="J55" s="213"/>
      <c r="K55" s="213"/>
      <c r="L55" s="213"/>
      <c r="M55" s="213"/>
      <c r="N55" s="213"/>
      <c r="O55" s="103"/>
      <c r="P55" s="103"/>
      <c r="Q55" s="103"/>
      <c r="R55" s="103"/>
      <c r="S55" s="103"/>
      <c r="T55" s="103"/>
      <c r="U55" s="103"/>
      <c r="V55" s="103"/>
      <c r="W55" s="103"/>
    </row>
    <row r="56" spans="1:23" s="73" customFormat="1" ht="11.1" customHeight="1">
      <c r="A56" s="22">
        <f>IF(B56&lt;&gt;"",COUNTA($B$19:B56),"")</f>
        <v>37</v>
      </c>
      <c r="B56" s="81" t="s">
        <v>142</v>
      </c>
      <c r="C56" s="83">
        <v>722.53</v>
      </c>
      <c r="D56" s="83">
        <v>688.69</v>
      </c>
      <c r="E56" s="83">
        <v>363.69</v>
      </c>
      <c r="F56" s="83">
        <v>152.16999999999999</v>
      </c>
      <c r="G56" s="83">
        <v>169.29</v>
      </c>
      <c r="H56" s="83">
        <v>188.42</v>
      </c>
      <c r="I56" s="83">
        <v>360.24</v>
      </c>
      <c r="J56" s="83">
        <v>471.97</v>
      </c>
      <c r="K56" s="83">
        <v>548.15</v>
      </c>
      <c r="L56" s="83">
        <v>513.1</v>
      </c>
      <c r="M56" s="83">
        <v>126.1</v>
      </c>
      <c r="N56" s="83">
        <v>291.82</v>
      </c>
      <c r="O56" s="103"/>
      <c r="P56" s="103"/>
      <c r="Q56" s="103"/>
      <c r="R56" s="103"/>
      <c r="S56" s="103"/>
      <c r="T56" s="103"/>
      <c r="U56" s="103"/>
      <c r="V56" s="103"/>
      <c r="W56" s="103"/>
    </row>
    <row r="57" spans="1:23" s="73" customFormat="1" ht="11.1" customHeight="1">
      <c r="A57" s="22">
        <f>IF(B57&lt;&gt;"",COUNTA($B$19:B57),"")</f>
        <v>38</v>
      </c>
      <c r="B57" s="81" t="s">
        <v>143</v>
      </c>
      <c r="C57" s="83">
        <v>420.11</v>
      </c>
      <c r="D57" s="83">
        <v>277.39</v>
      </c>
      <c r="E57" s="83">
        <v>256.35000000000002</v>
      </c>
      <c r="F57" s="83">
        <v>228.49</v>
      </c>
      <c r="G57" s="83">
        <v>241.24</v>
      </c>
      <c r="H57" s="83">
        <v>239.75</v>
      </c>
      <c r="I57" s="83">
        <v>258.42</v>
      </c>
      <c r="J57" s="83">
        <v>281.91000000000003</v>
      </c>
      <c r="K57" s="83">
        <v>309.3</v>
      </c>
      <c r="L57" s="83">
        <v>241.59</v>
      </c>
      <c r="M57" s="83">
        <v>29.4</v>
      </c>
      <c r="N57" s="83">
        <v>179.57</v>
      </c>
      <c r="O57" s="103"/>
      <c r="P57" s="103"/>
      <c r="Q57" s="103"/>
      <c r="R57" s="103"/>
      <c r="S57" s="103"/>
      <c r="T57" s="103"/>
      <c r="U57" s="103"/>
      <c r="V57" s="103"/>
      <c r="W57" s="103"/>
    </row>
    <row r="58" spans="1:23" s="73" customFormat="1" ht="21.6" customHeight="1">
      <c r="A58" s="22">
        <f>IF(B58&lt;&gt;"",COUNTA($B$19:B58),"")</f>
        <v>39</v>
      </c>
      <c r="B58" s="84" t="s">
        <v>959</v>
      </c>
      <c r="C58" s="83">
        <v>821.46</v>
      </c>
      <c r="D58" s="83">
        <v>991.83</v>
      </c>
      <c r="E58" s="83">
        <v>0</v>
      </c>
      <c r="F58" s="83">
        <v>0</v>
      </c>
      <c r="G58" s="83">
        <v>0</v>
      </c>
      <c r="H58" s="83">
        <v>0</v>
      </c>
      <c r="I58" s="83">
        <v>0</v>
      </c>
      <c r="J58" s="83">
        <v>0</v>
      </c>
      <c r="K58" s="83">
        <v>0</v>
      </c>
      <c r="L58" s="83">
        <v>0</v>
      </c>
      <c r="M58" s="83">
        <v>0</v>
      </c>
      <c r="N58" s="83">
        <v>781.74</v>
      </c>
      <c r="O58" s="103"/>
      <c r="P58" s="103"/>
      <c r="Q58" s="103"/>
      <c r="R58" s="103"/>
      <c r="S58" s="103"/>
      <c r="T58" s="103"/>
      <c r="U58" s="103"/>
      <c r="V58" s="103"/>
      <c r="W58" s="103"/>
    </row>
    <row r="59" spans="1:23" s="73" customFormat="1" ht="11.1" customHeight="1">
      <c r="A59" s="22">
        <f>IF(B59&lt;&gt;"",COUNTA($B$19:B59),"")</f>
        <v>40</v>
      </c>
      <c r="B59" s="81" t="s">
        <v>144</v>
      </c>
      <c r="C59" s="83">
        <v>12.35</v>
      </c>
      <c r="D59" s="83">
        <v>9.01</v>
      </c>
      <c r="E59" s="83">
        <v>8.19</v>
      </c>
      <c r="F59" s="83">
        <v>8.61</v>
      </c>
      <c r="G59" s="83">
        <v>7.51</v>
      </c>
      <c r="H59" s="83">
        <v>6.35</v>
      </c>
      <c r="I59" s="83">
        <v>6.16</v>
      </c>
      <c r="J59" s="83">
        <v>7.47</v>
      </c>
      <c r="K59" s="83">
        <v>5.61</v>
      </c>
      <c r="L59" s="83">
        <v>12.84</v>
      </c>
      <c r="M59" s="83">
        <v>0.28999999999999998</v>
      </c>
      <c r="N59" s="83">
        <v>4.76</v>
      </c>
      <c r="O59" s="103"/>
      <c r="P59" s="103"/>
      <c r="Q59" s="103"/>
      <c r="R59" s="103"/>
      <c r="S59" s="103"/>
      <c r="T59" s="103"/>
      <c r="U59" s="103"/>
      <c r="V59" s="103"/>
      <c r="W59" s="103"/>
    </row>
    <row r="60" spans="1:23" s="73" customFormat="1" ht="11.1" customHeight="1">
      <c r="A60" s="22">
        <f>IF(B60&lt;&gt;"",COUNTA($B$19:B60),"")</f>
        <v>41</v>
      </c>
      <c r="B60" s="81" t="s">
        <v>145</v>
      </c>
      <c r="C60" s="83">
        <v>1490.02</v>
      </c>
      <c r="D60" s="83">
        <v>1179.18</v>
      </c>
      <c r="E60" s="83">
        <v>879.87</v>
      </c>
      <c r="F60" s="83">
        <v>933.32</v>
      </c>
      <c r="G60" s="83">
        <v>967.07</v>
      </c>
      <c r="H60" s="83">
        <v>867.1</v>
      </c>
      <c r="I60" s="83">
        <v>793.39</v>
      </c>
      <c r="J60" s="83">
        <v>851.82</v>
      </c>
      <c r="K60" s="83">
        <v>748.97</v>
      </c>
      <c r="L60" s="83">
        <v>955.81</v>
      </c>
      <c r="M60" s="83">
        <v>114.65</v>
      </c>
      <c r="N60" s="83">
        <v>614.52</v>
      </c>
      <c r="O60" s="103"/>
      <c r="P60" s="103"/>
      <c r="Q60" s="103"/>
      <c r="R60" s="103"/>
      <c r="S60" s="103"/>
      <c r="T60" s="103"/>
      <c r="U60" s="103"/>
      <c r="V60" s="103"/>
      <c r="W60" s="103"/>
    </row>
    <row r="61" spans="1:23" s="73" customFormat="1" ht="11.1" customHeight="1">
      <c r="A61" s="22">
        <f>IF(B61&lt;&gt;"",COUNTA($B$19:B61),"")</f>
        <v>42</v>
      </c>
      <c r="B61" s="81" t="s">
        <v>146</v>
      </c>
      <c r="C61" s="83">
        <v>694.35</v>
      </c>
      <c r="D61" s="83">
        <v>41.66</v>
      </c>
      <c r="E61" s="83">
        <v>148.08000000000001</v>
      </c>
      <c r="F61" s="83">
        <v>48.38</v>
      </c>
      <c r="G61" s="83">
        <v>80.11</v>
      </c>
      <c r="H61" s="83">
        <v>119.36</v>
      </c>
      <c r="I61" s="83">
        <v>225.69</v>
      </c>
      <c r="J61" s="83">
        <v>279.25</v>
      </c>
      <c r="K61" s="83">
        <v>233.92</v>
      </c>
      <c r="L61" s="83">
        <v>59.04</v>
      </c>
      <c r="M61" s="83">
        <v>220.27</v>
      </c>
      <c r="N61" s="83">
        <v>567.6</v>
      </c>
      <c r="O61" s="103"/>
      <c r="P61" s="103"/>
      <c r="Q61" s="103"/>
      <c r="R61" s="103"/>
      <c r="S61" s="103"/>
      <c r="T61" s="103"/>
      <c r="U61" s="103"/>
      <c r="V61" s="103"/>
      <c r="W61" s="103"/>
    </row>
    <row r="62" spans="1:23" s="73" customFormat="1" ht="20.100000000000001" customHeight="1">
      <c r="A62" s="23">
        <f>IF(B62&lt;&gt;"",COUNTA($B$19:B62),"")</f>
        <v>43</v>
      </c>
      <c r="B62" s="85" t="s">
        <v>147</v>
      </c>
      <c r="C62" s="87">
        <v>2772.11</v>
      </c>
      <c r="D62" s="87">
        <v>3104.43</v>
      </c>
      <c r="E62" s="87">
        <v>1360.02</v>
      </c>
      <c r="F62" s="87">
        <v>1274.21</v>
      </c>
      <c r="G62" s="87">
        <v>1304.99</v>
      </c>
      <c r="H62" s="87">
        <v>1182.26</v>
      </c>
      <c r="I62" s="87">
        <v>1192.52</v>
      </c>
      <c r="J62" s="87">
        <v>1333.92</v>
      </c>
      <c r="K62" s="87">
        <v>1378.11</v>
      </c>
      <c r="L62" s="87">
        <v>1664.3</v>
      </c>
      <c r="M62" s="87">
        <v>50.18</v>
      </c>
      <c r="N62" s="87">
        <v>1304.81</v>
      </c>
      <c r="O62" s="103"/>
      <c r="P62" s="103"/>
      <c r="Q62" s="103"/>
      <c r="R62" s="103"/>
      <c r="S62" s="103"/>
      <c r="T62" s="103"/>
      <c r="U62" s="103"/>
      <c r="V62" s="103"/>
      <c r="W62" s="103"/>
    </row>
    <row r="63" spans="1:23" s="73" customFormat="1" ht="21.6" customHeight="1">
      <c r="A63" s="22">
        <f>IF(B63&lt;&gt;"",COUNTA($B$19:B63),"")</f>
        <v>44</v>
      </c>
      <c r="B63" s="84" t="s">
        <v>148</v>
      </c>
      <c r="C63" s="83">
        <v>500.57</v>
      </c>
      <c r="D63" s="83">
        <v>446.54</v>
      </c>
      <c r="E63" s="83">
        <v>323.3</v>
      </c>
      <c r="F63" s="83">
        <v>280.17</v>
      </c>
      <c r="G63" s="83">
        <v>301.82</v>
      </c>
      <c r="H63" s="83">
        <v>277.51</v>
      </c>
      <c r="I63" s="83">
        <v>356.38</v>
      </c>
      <c r="J63" s="83">
        <v>433.94</v>
      </c>
      <c r="K63" s="83">
        <v>384.53</v>
      </c>
      <c r="L63" s="83">
        <v>256.99</v>
      </c>
      <c r="M63" s="83">
        <v>21.07</v>
      </c>
      <c r="N63" s="83">
        <v>177.35</v>
      </c>
      <c r="O63" s="103"/>
      <c r="P63" s="103"/>
      <c r="Q63" s="103"/>
      <c r="R63" s="103"/>
      <c r="S63" s="103"/>
      <c r="T63" s="103"/>
      <c r="U63" s="103"/>
      <c r="V63" s="103"/>
      <c r="W63" s="103"/>
    </row>
    <row r="64" spans="1:23" s="73" customFormat="1" ht="11.1" customHeight="1">
      <c r="A64" s="22">
        <f>IF(B64&lt;&gt;"",COUNTA($B$19:B64),"")</f>
        <v>45</v>
      </c>
      <c r="B64" s="81" t="s">
        <v>149</v>
      </c>
      <c r="C64" s="83">
        <v>302.41000000000003</v>
      </c>
      <c r="D64" s="83">
        <v>294.27999999999997</v>
      </c>
      <c r="E64" s="83">
        <v>249.14</v>
      </c>
      <c r="F64" s="83">
        <v>235.01</v>
      </c>
      <c r="G64" s="83">
        <v>228.22</v>
      </c>
      <c r="H64" s="83">
        <v>229.13</v>
      </c>
      <c r="I64" s="83">
        <v>304.39</v>
      </c>
      <c r="J64" s="83">
        <v>300.79000000000002</v>
      </c>
      <c r="K64" s="83">
        <v>319.07</v>
      </c>
      <c r="L64" s="83">
        <v>179.57</v>
      </c>
      <c r="M64" s="83">
        <v>17.61</v>
      </c>
      <c r="N64" s="83">
        <v>44.71</v>
      </c>
      <c r="O64" s="103"/>
      <c r="P64" s="103"/>
      <c r="Q64" s="103"/>
      <c r="R64" s="103"/>
      <c r="S64" s="103"/>
      <c r="T64" s="103"/>
      <c r="U64" s="103"/>
      <c r="V64" s="103"/>
      <c r="W64" s="103"/>
    </row>
    <row r="65" spans="1:23" s="73" customFormat="1" ht="11.1" customHeight="1">
      <c r="A65" s="22">
        <f>IF(B65&lt;&gt;"",COUNTA($B$19:B65),"")</f>
        <v>46</v>
      </c>
      <c r="B65" s="81" t="s">
        <v>150</v>
      </c>
      <c r="C65" s="83">
        <v>0.08</v>
      </c>
      <c r="D65" s="83">
        <v>0</v>
      </c>
      <c r="E65" s="83">
        <v>0.1</v>
      </c>
      <c r="F65" s="83">
        <v>0.1</v>
      </c>
      <c r="G65" s="83">
        <v>0.23</v>
      </c>
      <c r="H65" s="83">
        <v>0.11</v>
      </c>
      <c r="I65" s="83">
        <v>0.3</v>
      </c>
      <c r="J65" s="83">
        <v>0</v>
      </c>
      <c r="K65" s="83">
        <v>0</v>
      </c>
      <c r="L65" s="83">
        <v>0</v>
      </c>
      <c r="M65" s="83">
        <v>0</v>
      </c>
      <c r="N65" s="83">
        <v>0</v>
      </c>
      <c r="O65" s="103"/>
      <c r="P65" s="103"/>
      <c r="Q65" s="103"/>
      <c r="R65" s="103"/>
      <c r="S65" s="103"/>
      <c r="T65" s="103"/>
      <c r="U65" s="103"/>
      <c r="V65" s="103"/>
      <c r="W65" s="103"/>
    </row>
    <row r="66" spans="1:23" s="73" customFormat="1" ht="11.1" customHeight="1">
      <c r="A66" s="22">
        <f>IF(B66&lt;&gt;"",COUNTA($B$19:B66),"")</f>
        <v>47</v>
      </c>
      <c r="B66" s="81" t="s">
        <v>151</v>
      </c>
      <c r="C66" s="83">
        <v>56.68</v>
      </c>
      <c r="D66" s="83">
        <v>28.35</v>
      </c>
      <c r="E66" s="83">
        <v>18.39</v>
      </c>
      <c r="F66" s="83">
        <v>6.96</v>
      </c>
      <c r="G66" s="83">
        <v>5.12</v>
      </c>
      <c r="H66" s="83">
        <v>6.76</v>
      </c>
      <c r="I66" s="83">
        <v>22.99</v>
      </c>
      <c r="J66" s="83">
        <v>11.99</v>
      </c>
      <c r="K66" s="83">
        <v>5.44</v>
      </c>
      <c r="L66" s="83">
        <v>46.74</v>
      </c>
      <c r="M66" s="83">
        <v>0.24</v>
      </c>
      <c r="N66" s="83">
        <v>44.75</v>
      </c>
      <c r="O66" s="103"/>
      <c r="P66" s="103"/>
      <c r="Q66" s="103"/>
      <c r="R66" s="103"/>
      <c r="S66" s="103"/>
      <c r="T66" s="103"/>
      <c r="U66" s="103"/>
      <c r="V66" s="103"/>
      <c r="W66" s="103"/>
    </row>
    <row r="67" spans="1:23" s="73" customFormat="1" ht="11.1" customHeight="1">
      <c r="A67" s="22">
        <f>IF(B67&lt;&gt;"",COUNTA($B$19:B67),"")</f>
        <v>48</v>
      </c>
      <c r="B67" s="81" t="s">
        <v>146</v>
      </c>
      <c r="C67" s="83">
        <v>5.18</v>
      </c>
      <c r="D67" s="83">
        <v>0</v>
      </c>
      <c r="E67" s="83">
        <v>5.65</v>
      </c>
      <c r="F67" s="83">
        <v>9.4</v>
      </c>
      <c r="G67" s="83">
        <v>5.05</v>
      </c>
      <c r="H67" s="83">
        <v>10.17</v>
      </c>
      <c r="I67" s="83">
        <v>3.89</v>
      </c>
      <c r="J67" s="83">
        <v>8.85</v>
      </c>
      <c r="K67" s="83">
        <v>4.05</v>
      </c>
      <c r="L67" s="83">
        <v>0.75</v>
      </c>
      <c r="M67" s="83">
        <v>1.0900000000000001</v>
      </c>
      <c r="N67" s="83">
        <v>0.09</v>
      </c>
      <c r="O67" s="103"/>
      <c r="P67" s="103"/>
      <c r="Q67" s="103"/>
      <c r="R67" s="103"/>
      <c r="S67" s="103"/>
      <c r="T67" s="103"/>
      <c r="U67" s="103"/>
      <c r="V67" s="103"/>
      <c r="W67" s="103"/>
    </row>
    <row r="68" spans="1:23" s="73" customFormat="1" ht="20.100000000000001" customHeight="1">
      <c r="A68" s="23">
        <f>IF(B68&lt;&gt;"",COUNTA($B$19:B68),"")</f>
        <v>49</v>
      </c>
      <c r="B68" s="85" t="s">
        <v>152</v>
      </c>
      <c r="C68" s="87">
        <v>552.15</v>
      </c>
      <c r="D68" s="87">
        <v>474.9</v>
      </c>
      <c r="E68" s="87">
        <v>336.14</v>
      </c>
      <c r="F68" s="87">
        <v>277.83</v>
      </c>
      <c r="G68" s="87">
        <v>302.12</v>
      </c>
      <c r="H68" s="87">
        <v>274.20999999999998</v>
      </c>
      <c r="I68" s="87">
        <v>375.77</v>
      </c>
      <c r="J68" s="87">
        <v>437.08</v>
      </c>
      <c r="K68" s="87">
        <v>385.93</v>
      </c>
      <c r="L68" s="87">
        <v>302.98</v>
      </c>
      <c r="M68" s="87">
        <v>20.21</v>
      </c>
      <c r="N68" s="87">
        <v>222.01</v>
      </c>
      <c r="O68" s="103"/>
      <c r="P68" s="103"/>
      <c r="Q68" s="103"/>
      <c r="R68" s="103"/>
      <c r="S68" s="103"/>
      <c r="T68" s="103"/>
      <c r="U68" s="103"/>
      <c r="V68" s="103"/>
      <c r="W68" s="103"/>
    </row>
    <row r="69" spans="1:23" s="73" customFormat="1" ht="20.100000000000001" customHeight="1">
      <c r="A69" s="23">
        <f>IF(B69&lt;&gt;"",COUNTA($B$19:B69),"")</f>
        <v>50</v>
      </c>
      <c r="B69" s="85" t="s">
        <v>153</v>
      </c>
      <c r="C69" s="87">
        <v>3324.26</v>
      </c>
      <c r="D69" s="87">
        <v>3579.32</v>
      </c>
      <c r="E69" s="87">
        <v>1696.16</v>
      </c>
      <c r="F69" s="87">
        <v>1552.04</v>
      </c>
      <c r="G69" s="87">
        <v>1607.12</v>
      </c>
      <c r="H69" s="87">
        <v>1456.47</v>
      </c>
      <c r="I69" s="87">
        <v>1568.29</v>
      </c>
      <c r="J69" s="87">
        <v>1771</v>
      </c>
      <c r="K69" s="87">
        <v>1764.03</v>
      </c>
      <c r="L69" s="87">
        <v>1967.28</v>
      </c>
      <c r="M69" s="87">
        <v>70.38</v>
      </c>
      <c r="N69" s="87">
        <v>1526.83</v>
      </c>
      <c r="O69" s="103"/>
      <c r="P69" s="103"/>
      <c r="Q69" s="103"/>
      <c r="R69" s="103"/>
      <c r="S69" s="103"/>
      <c r="T69" s="103"/>
      <c r="U69" s="103"/>
      <c r="V69" s="103"/>
      <c r="W69" s="103"/>
    </row>
    <row r="70" spans="1:23" s="73" customFormat="1" ht="11.1" customHeight="1">
      <c r="A70" s="22">
        <f>IF(B70&lt;&gt;"",COUNTA($B$19:B70),"")</f>
        <v>51</v>
      </c>
      <c r="B70" s="81" t="s">
        <v>154</v>
      </c>
      <c r="C70" s="83">
        <v>818.45</v>
      </c>
      <c r="D70" s="83">
        <v>952.32</v>
      </c>
      <c r="E70" s="83">
        <v>787.24</v>
      </c>
      <c r="F70" s="83">
        <v>640.95000000000005</v>
      </c>
      <c r="G70" s="83">
        <v>779.89</v>
      </c>
      <c r="H70" s="83">
        <v>745.29</v>
      </c>
      <c r="I70" s="83">
        <v>760.81</v>
      </c>
      <c r="J70" s="83">
        <v>880.49</v>
      </c>
      <c r="K70" s="83">
        <v>736.57</v>
      </c>
      <c r="L70" s="83">
        <v>837.6</v>
      </c>
      <c r="M70" s="83">
        <v>0</v>
      </c>
      <c r="N70" s="83">
        <v>0</v>
      </c>
      <c r="O70" s="103"/>
      <c r="P70" s="103"/>
      <c r="Q70" s="103"/>
      <c r="R70" s="103"/>
      <c r="S70" s="103"/>
      <c r="T70" s="103"/>
      <c r="U70" s="103"/>
      <c r="V70" s="103"/>
      <c r="W70" s="103"/>
    </row>
    <row r="71" spans="1:23" s="73" customFormat="1" ht="11.1" customHeight="1">
      <c r="A71" s="22">
        <f>IF(B71&lt;&gt;"",COUNTA($B$19:B71),"")</f>
        <v>52</v>
      </c>
      <c r="B71" s="81" t="s">
        <v>155</v>
      </c>
      <c r="C71" s="83">
        <v>298.82</v>
      </c>
      <c r="D71" s="83">
        <v>332.01</v>
      </c>
      <c r="E71" s="83">
        <v>291.08999999999997</v>
      </c>
      <c r="F71" s="83">
        <v>274.2</v>
      </c>
      <c r="G71" s="83">
        <v>292.86</v>
      </c>
      <c r="H71" s="83">
        <v>322.38</v>
      </c>
      <c r="I71" s="83">
        <v>292.89999999999998</v>
      </c>
      <c r="J71" s="83">
        <v>273.67</v>
      </c>
      <c r="K71" s="83">
        <v>268.36</v>
      </c>
      <c r="L71" s="83">
        <v>291.89999999999998</v>
      </c>
      <c r="M71" s="83">
        <v>0</v>
      </c>
      <c r="N71" s="83">
        <v>0</v>
      </c>
      <c r="O71" s="103"/>
      <c r="P71" s="103"/>
      <c r="Q71" s="103"/>
      <c r="R71" s="103"/>
      <c r="S71" s="103"/>
      <c r="T71" s="103"/>
      <c r="U71" s="103"/>
      <c r="V71" s="103"/>
      <c r="W71" s="103"/>
    </row>
    <row r="72" spans="1:23" s="73" customFormat="1" ht="11.1" customHeight="1">
      <c r="A72" s="22">
        <f>IF(B72&lt;&gt;"",COUNTA($B$19:B72),"")</f>
        <v>53</v>
      </c>
      <c r="B72" s="81" t="s">
        <v>171</v>
      </c>
      <c r="C72" s="83">
        <v>302.06</v>
      </c>
      <c r="D72" s="83">
        <v>361.64</v>
      </c>
      <c r="E72" s="83">
        <v>288.17</v>
      </c>
      <c r="F72" s="83">
        <v>183.5</v>
      </c>
      <c r="G72" s="83">
        <v>282.32</v>
      </c>
      <c r="H72" s="83">
        <v>227.15</v>
      </c>
      <c r="I72" s="83">
        <v>275.23</v>
      </c>
      <c r="J72" s="83">
        <v>389.56</v>
      </c>
      <c r="K72" s="83">
        <v>271.81</v>
      </c>
      <c r="L72" s="83">
        <v>311.64999999999998</v>
      </c>
      <c r="M72" s="83">
        <v>0</v>
      </c>
      <c r="N72" s="83">
        <v>0</v>
      </c>
      <c r="O72" s="103"/>
      <c r="P72" s="103"/>
      <c r="Q72" s="103"/>
      <c r="R72" s="103"/>
      <c r="S72" s="103"/>
      <c r="T72" s="103"/>
      <c r="U72" s="103"/>
      <c r="V72" s="103"/>
      <c r="W72" s="103"/>
    </row>
    <row r="73" spans="1:23" s="73" customFormat="1" ht="11.1" customHeight="1">
      <c r="A73" s="22">
        <f>IF(B73&lt;&gt;"",COUNTA($B$19:B73),"")</f>
        <v>54</v>
      </c>
      <c r="B73" s="81" t="s">
        <v>172</v>
      </c>
      <c r="C73" s="83">
        <v>126.2</v>
      </c>
      <c r="D73" s="83">
        <v>128.69999999999999</v>
      </c>
      <c r="E73" s="83">
        <v>125.62</v>
      </c>
      <c r="F73" s="83">
        <v>139.4</v>
      </c>
      <c r="G73" s="83">
        <v>141.02000000000001</v>
      </c>
      <c r="H73" s="83">
        <v>126.48</v>
      </c>
      <c r="I73" s="83">
        <v>123.44</v>
      </c>
      <c r="J73" s="83">
        <v>125.9</v>
      </c>
      <c r="K73" s="83">
        <v>106.31</v>
      </c>
      <c r="L73" s="83">
        <v>122.3</v>
      </c>
      <c r="M73" s="83">
        <v>0</v>
      </c>
      <c r="N73" s="83">
        <v>0</v>
      </c>
      <c r="O73" s="103"/>
      <c r="P73" s="103"/>
      <c r="Q73" s="103"/>
      <c r="R73" s="103"/>
      <c r="S73" s="103"/>
      <c r="T73" s="103"/>
      <c r="U73" s="103"/>
      <c r="V73" s="103"/>
      <c r="W73" s="103"/>
    </row>
    <row r="74" spans="1:23" s="73" customFormat="1" ht="11.1" customHeight="1">
      <c r="A74" s="22">
        <f>IF(B74&lt;&gt;"",COUNTA($B$19:B74),"")</f>
        <v>55</v>
      </c>
      <c r="B74" s="81" t="s">
        <v>61</v>
      </c>
      <c r="C74" s="83">
        <v>598.89</v>
      </c>
      <c r="D74" s="83">
        <v>599.91999999999996</v>
      </c>
      <c r="E74" s="83">
        <v>372.97</v>
      </c>
      <c r="F74" s="83">
        <v>437.96</v>
      </c>
      <c r="G74" s="83">
        <v>371.58</v>
      </c>
      <c r="H74" s="83">
        <v>328.16</v>
      </c>
      <c r="I74" s="83">
        <v>326.91000000000003</v>
      </c>
      <c r="J74" s="83">
        <v>246.57</v>
      </c>
      <c r="K74" s="83">
        <v>450.2</v>
      </c>
      <c r="L74" s="83">
        <v>472.69</v>
      </c>
      <c r="M74" s="83">
        <v>0</v>
      </c>
      <c r="N74" s="83">
        <v>225.67</v>
      </c>
      <c r="O74" s="103"/>
      <c r="P74" s="103"/>
      <c r="Q74" s="103"/>
      <c r="R74" s="103"/>
      <c r="S74" s="103"/>
      <c r="T74" s="103"/>
      <c r="U74" s="103"/>
      <c r="V74" s="103"/>
      <c r="W74" s="103"/>
    </row>
    <row r="75" spans="1:23" s="73" customFormat="1" ht="21.6" customHeight="1">
      <c r="A75" s="22">
        <f>IF(B75&lt;&gt;"",COUNTA($B$19:B75),"")</f>
        <v>56</v>
      </c>
      <c r="B75" s="84" t="s">
        <v>156</v>
      </c>
      <c r="C75" s="83">
        <v>329.17</v>
      </c>
      <c r="D75" s="83">
        <v>316.01</v>
      </c>
      <c r="E75" s="83">
        <v>129.13999999999999</v>
      </c>
      <c r="F75" s="83">
        <v>87.53</v>
      </c>
      <c r="G75" s="83">
        <v>95.28</v>
      </c>
      <c r="H75" s="83">
        <v>82.05</v>
      </c>
      <c r="I75" s="83">
        <v>84.61</v>
      </c>
      <c r="J75" s="83">
        <v>128.62</v>
      </c>
      <c r="K75" s="83">
        <v>101.63</v>
      </c>
      <c r="L75" s="83">
        <v>236.96</v>
      </c>
      <c r="M75" s="83">
        <v>44.84</v>
      </c>
      <c r="N75" s="83">
        <v>176.46</v>
      </c>
      <c r="O75" s="103"/>
      <c r="P75" s="103"/>
      <c r="Q75" s="103"/>
      <c r="R75" s="103"/>
      <c r="S75" s="103"/>
      <c r="T75" s="103"/>
      <c r="U75" s="103"/>
      <c r="V75" s="103"/>
      <c r="W75" s="103"/>
    </row>
    <row r="76" spans="1:23" s="73" customFormat="1" ht="21.6" customHeight="1">
      <c r="A76" s="22">
        <f>IF(B76&lt;&gt;"",COUNTA($B$19:B76),"")</f>
        <v>57</v>
      </c>
      <c r="B76" s="84" t="s">
        <v>157</v>
      </c>
      <c r="C76" s="83">
        <v>522.03</v>
      </c>
      <c r="D76" s="83">
        <v>510.33</v>
      </c>
      <c r="E76" s="83">
        <v>26.94</v>
      </c>
      <c r="F76" s="83">
        <v>10.119999999999999</v>
      </c>
      <c r="G76" s="83">
        <v>7.54</v>
      </c>
      <c r="H76" s="83">
        <v>15.56</v>
      </c>
      <c r="I76" s="83">
        <v>9.6999999999999993</v>
      </c>
      <c r="J76" s="83">
        <v>18.68</v>
      </c>
      <c r="K76" s="83">
        <v>12.35</v>
      </c>
      <c r="L76" s="83">
        <v>74.73</v>
      </c>
      <c r="M76" s="83">
        <v>0.81</v>
      </c>
      <c r="N76" s="83">
        <v>497.34</v>
      </c>
      <c r="O76" s="103"/>
      <c r="P76" s="103"/>
      <c r="Q76" s="103"/>
      <c r="R76" s="103"/>
      <c r="S76" s="103"/>
      <c r="T76" s="103"/>
      <c r="U76" s="103"/>
      <c r="V76" s="103"/>
      <c r="W76" s="103"/>
    </row>
    <row r="77" spans="1:23" s="73" customFormat="1" ht="21.6" customHeight="1">
      <c r="A77" s="22">
        <f>IF(B77&lt;&gt;"",COUNTA($B$19:B77),"")</f>
        <v>58</v>
      </c>
      <c r="B77" s="84" t="s">
        <v>158</v>
      </c>
      <c r="C77" s="83">
        <v>169.78</v>
      </c>
      <c r="D77" s="83">
        <v>191.93</v>
      </c>
      <c r="E77" s="83">
        <v>2.35</v>
      </c>
      <c r="F77" s="83">
        <v>2.48</v>
      </c>
      <c r="G77" s="83">
        <v>2.23</v>
      </c>
      <c r="H77" s="83">
        <v>1.89</v>
      </c>
      <c r="I77" s="83">
        <v>1.88</v>
      </c>
      <c r="J77" s="83">
        <v>1.69</v>
      </c>
      <c r="K77" s="83">
        <v>3.19</v>
      </c>
      <c r="L77" s="83">
        <v>3.1</v>
      </c>
      <c r="M77" s="83">
        <v>0.66</v>
      </c>
      <c r="N77" s="83">
        <v>161.87</v>
      </c>
      <c r="O77" s="103"/>
      <c r="P77" s="103"/>
      <c r="Q77" s="103"/>
      <c r="R77" s="103"/>
      <c r="S77" s="103"/>
      <c r="T77" s="103"/>
      <c r="U77" s="103"/>
      <c r="V77" s="103"/>
      <c r="W77" s="103"/>
    </row>
    <row r="78" spans="1:23" s="73" customFormat="1" ht="11.1" customHeight="1">
      <c r="A78" s="22">
        <f>IF(B78&lt;&gt;"",COUNTA($B$19:B78),"")</f>
        <v>59</v>
      </c>
      <c r="B78" s="81" t="s">
        <v>159</v>
      </c>
      <c r="C78" s="83">
        <v>165.23</v>
      </c>
      <c r="D78" s="83">
        <v>202.37</v>
      </c>
      <c r="E78" s="83">
        <v>81.33</v>
      </c>
      <c r="F78" s="83">
        <v>90.38</v>
      </c>
      <c r="G78" s="83">
        <v>80.52</v>
      </c>
      <c r="H78" s="83">
        <v>56.87</v>
      </c>
      <c r="I78" s="83">
        <v>75.37</v>
      </c>
      <c r="J78" s="83">
        <v>82.47</v>
      </c>
      <c r="K78" s="83">
        <v>61.48</v>
      </c>
      <c r="L78" s="83">
        <v>110.87</v>
      </c>
      <c r="M78" s="83">
        <v>5.47</v>
      </c>
      <c r="N78" s="83">
        <v>71.989999999999995</v>
      </c>
      <c r="O78" s="103"/>
      <c r="P78" s="103"/>
      <c r="Q78" s="103"/>
      <c r="R78" s="103"/>
      <c r="S78" s="103"/>
      <c r="T78" s="103"/>
      <c r="U78" s="103"/>
      <c r="V78" s="103"/>
      <c r="W78" s="103"/>
    </row>
    <row r="79" spans="1:23" s="73" customFormat="1" ht="11.1" customHeight="1">
      <c r="A79" s="22">
        <f>IF(B79&lt;&gt;"",COUNTA($B$19:B79),"")</f>
        <v>60</v>
      </c>
      <c r="B79" s="81" t="s">
        <v>160</v>
      </c>
      <c r="C79" s="83">
        <v>1136.74</v>
      </c>
      <c r="D79" s="83">
        <v>520.53</v>
      </c>
      <c r="E79" s="83">
        <v>357.69</v>
      </c>
      <c r="F79" s="83">
        <v>296.86</v>
      </c>
      <c r="G79" s="83">
        <v>342.96</v>
      </c>
      <c r="H79" s="83">
        <v>341.29</v>
      </c>
      <c r="I79" s="83">
        <v>388.9</v>
      </c>
      <c r="J79" s="83">
        <v>436.98</v>
      </c>
      <c r="K79" s="83">
        <v>414.62</v>
      </c>
      <c r="L79" s="83">
        <v>294.48</v>
      </c>
      <c r="M79" s="83">
        <v>228.92</v>
      </c>
      <c r="N79" s="83">
        <v>786.74</v>
      </c>
      <c r="O79" s="103"/>
      <c r="P79" s="103"/>
      <c r="Q79" s="103"/>
      <c r="R79" s="103"/>
      <c r="S79" s="103"/>
      <c r="T79" s="103"/>
      <c r="U79" s="103"/>
      <c r="V79" s="103"/>
      <c r="W79" s="103"/>
    </row>
    <row r="80" spans="1:23" s="73" customFormat="1" ht="11.1" customHeight="1">
      <c r="A80" s="22">
        <f>IF(B80&lt;&gt;"",COUNTA($B$19:B80),"")</f>
        <v>61</v>
      </c>
      <c r="B80" s="81" t="s">
        <v>146</v>
      </c>
      <c r="C80" s="83">
        <v>694.35</v>
      </c>
      <c r="D80" s="83">
        <v>41.66</v>
      </c>
      <c r="E80" s="83">
        <v>148.08000000000001</v>
      </c>
      <c r="F80" s="83">
        <v>48.38</v>
      </c>
      <c r="G80" s="83">
        <v>80.11</v>
      </c>
      <c r="H80" s="83">
        <v>119.36</v>
      </c>
      <c r="I80" s="83">
        <v>225.69</v>
      </c>
      <c r="J80" s="83">
        <v>279.25</v>
      </c>
      <c r="K80" s="83">
        <v>233.92</v>
      </c>
      <c r="L80" s="83">
        <v>59.04</v>
      </c>
      <c r="M80" s="83">
        <v>220.27</v>
      </c>
      <c r="N80" s="83">
        <v>567.6</v>
      </c>
      <c r="O80" s="103"/>
      <c r="P80" s="103"/>
      <c r="Q80" s="103"/>
      <c r="R80" s="103"/>
      <c r="S80" s="103"/>
      <c r="T80" s="103"/>
      <c r="U80" s="103"/>
      <c r="V80" s="103"/>
      <c r="W80" s="103"/>
    </row>
    <row r="81" spans="1:23" s="73" customFormat="1" ht="20.100000000000001" customHeight="1">
      <c r="A81" s="23">
        <f>IF(B81&lt;&gt;"",COUNTA($B$19:B81),"")</f>
        <v>62</v>
      </c>
      <c r="B81" s="85" t="s">
        <v>161</v>
      </c>
      <c r="C81" s="87">
        <v>3045.94</v>
      </c>
      <c r="D81" s="87">
        <v>3251.76</v>
      </c>
      <c r="E81" s="87">
        <v>1609.59</v>
      </c>
      <c r="F81" s="87">
        <v>1517.9</v>
      </c>
      <c r="G81" s="87">
        <v>1599.88</v>
      </c>
      <c r="H81" s="87">
        <v>1451.74</v>
      </c>
      <c r="I81" s="87">
        <v>1422.49</v>
      </c>
      <c r="J81" s="87">
        <v>1516.25</v>
      </c>
      <c r="K81" s="87">
        <v>1546.13</v>
      </c>
      <c r="L81" s="87">
        <v>1971.38</v>
      </c>
      <c r="M81" s="87">
        <v>60.43</v>
      </c>
      <c r="N81" s="87">
        <v>1352.47</v>
      </c>
      <c r="O81" s="103"/>
      <c r="P81" s="103"/>
      <c r="Q81" s="103"/>
      <c r="R81" s="103"/>
      <c r="S81" s="103"/>
      <c r="T81" s="103"/>
      <c r="U81" s="103"/>
      <c r="V81" s="103"/>
      <c r="W81" s="103"/>
    </row>
    <row r="82" spans="1:23" s="101" customFormat="1" ht="11.1" customHeight="1">
      <c r="A82" s="22">
        <f>IF(B82&lt;&gt;"",COUNTA($B$19:B82),"")</f>
        <v>63</v>
      </c>
      <c r="B82" s="81" t="s">
        <v>162</v>
      </c>
      <c r="C82" s="83">
        <v>328.11</v>
      </c>
      <c r="D82" s="83">
        <v>318.83999999999997</v>
      </c>
      <c r="E82" s="83">
        <v>200.49</v>
      </c>
      <c r="F82" s="83">
        <v>181.76</v>
      </c>
      <c r="G82" s="83">
        <v>208.69</v>
      </c>
      <c r="H82" s="83">
        <v>182.71</v>
      </c>
      <c r="I82" s="83">
        <v>208.17</v>
      </c>
      <c r="J82" s="83">
        <v>249.69</v>
      </c>
      <c r="K82" s="83">
        <v>188.55</v>
      </c>
      <c r="L82" s="83">
        <v>180.96</v>
      </c>
      <c r="M82" s="83">
        <v>5.47</v>
      </c>
      <c r="N82" s="83">
        <v>126.54</v>
      </c>
      <c r="O82" s="103"/>
      <c r="P82" s="103"/>
      <c r="Q82" s="103"/>
      <c r="R82" s="103"/>
      <c r="S82" s="103"/>
      <c r="T82" s="103"/>
      <c r="U82" s="103"/>
      <c r="V82" s="103"/>
      <c r="W82" s="103"/>
    </row>
    <row r="83" spans="1:23" s="101" customFormat="1" ht="11.1" customHeight="1">
      <c r="A83" s="22">
        <f>IF(B83&lt;&gt;"",COUNTA($B$19:B83),"")</f>
        <v>64</v>
      </c>
      <c r="B83" s="81" t="s">
        <v>163</v>
      </c>
      <c r="C83" s="83">
        <v>0</v>
      </c>
      <c r="D83" s="83">
        <v>0</v>
      </c>
      <c r="E83" s="83">
        <v>0</v>
      </c>
      <c r="F83" s="83">
        <v>0</v>
      </c>
      <c r="G83" s="83">
        <v>0</v>
      </c>
      <c r="H83" s="83">
        <v>0</v>
      </c>
      <c r="I83" s="83">
        <v>0</v>
      </c>
      <c r="J83" s="83">
        <v>0</v>
      </c>
      <c r="K83" s="83">
        <v>0</v>
      </c>
      <c r="L83" s="83">
        <v>0</v>
      </c>
      <c r="M83" s="83">
        <v>0</v>
      </c>
      <c r="N83" s="83">
        <v>0</v>
      </c>
      <c r="O83" s="103"/>
      <c r="P83" s="103"/>
      <c r="Q83" s="103"/>
      <c r="R83" s="103"/>
      <c r="S83" s="103"/>
      <c r="T83" s="103"/>
      <c r="U83" s="103"/>
      <c r="V83" s="103"/>
      <c r="W83" s="103"/>
    </row>
    <row r="84" spans="1:23" s="101" customFormat="1" ht="11.1" customHeight="1">
      <c r="A84" s="22">
        <f>IF(B84&lt;&gt;"",COUNTA($B$19:B84),"")</f>
        <v>65</v>
      </c>
      <c r="B84" s="81" t="s">
        <v>164</v>
      </c>
      <c r="C84" s="83">
        <v>159.75</v>
      </c>
      <c r="D84" s="83">
        <v>66.540000000000006</v>
      </c>
      <c r="E84" s="83">
        <v>83.14</v>
      </c>
      <c r="F84" s="83">
        <v>107.3</v>
      </c>
      <c r="G84" s="83">
        <v>83.83</v>
      </c>
      <c r="H84" s="83">
        <v>90.16</v>
      </c>
      <c r="I84" s="83">
        <v>87.55</v>
      </c>
      <c r="J84" s="83">
        <v>85.13</v>
      </c>
      <c r="K84" s="83">
        <v>72.08</v>
      </c>
      <c r="L84" s="83">
        <v>71.63</v>
      </c>
      <c r="M84" s="83">
        <v>3.93</v>
      </c>
      <c r="N84" s="83">
        <v>96.01</v>
      </c>
      <c r="O84" s="103"/>
      <c r="P84" s="103"/>
      <c r="Q84" s="103"/>
      <c r="R84" s="103"/>
      <c r="S84" s="103"/>
      <c r="T84" s="103"/>
      <c r="U84" s="103"/>
      <c r="V84" s="103"/>
      <c r="W84" s="103"/>
    </row>
    <row r="85" spans="1:23" s="101" customFormat="1" ht="11.1" customHeight="1">
      <c r="A85" s="22">
        <f>IF(B85&lt;&gt;"",COUNTA($B$19:B85),"")</f>
        <v>66</v>
      </c>
      <c r="B85" s="81" t="s">
        <v>146</v>
      </c>
      <c r="C85" s="83">
        <v>5.18</v>
      </c>
      <c r="D85" s="83">
        <v>0</v>
      </c>
      <c r="E85" s="83">
        <v>5.65</v>
      </c>
      <c r="F85" s="83">
        <v>9.4</v>
      </c>
      <c r="G85" s="83">
        <v>5.05</v>
      </c>
      <c r="H85" s="83">
        <v>10.17</v>
      </c>
      <c r="I85" s="83">
        <v>3.89</v>
      </c>
      <c r="J85" s="83">
        <v>8.85</v>
      </c>
      <c r="K85" s="83">
        <v>4.05</v>
      </c>
      <c r="L85" s="83">
        <v>0.75</v>
      </c>
      <c r="M85" s="83">
        <v>1.0900000000000001</v>
      </c>
      <c r="N85" s="83">
        <v>0.09</v>
      </c>
      <c r="O85" s="103"/>
      <c r="P85" s="103"/>
      <c r="Q85" s="103"/>
      <c r="R85" s="103"/>
      <c r="S85" s="103"/>
      <c r="T85" s="103"/>
      <c r="U85" s="103"/>
      <c r="V85" s="103"/>
      <c r="W85" s="103"/>
    </row>
    <row r="86" spans="1:23" s="73" customFormat="1" ht="20.100000000000001" customHeight="1">
      <c r="A86" s="23">
        <f>IF(B86&lt;&gt;"",COUNTA($B$19:B86),"")</f>
        <v>67</v>
      </c>
      <c r="B86" s="85" t="s">
        <v>165</v>
      </c>
      <c r="C86" s="87">
        <v>482.69</v>
      </c>
      <c r="D86" s="87">
        <v>385.38</v>
      </c>
      <c r="E86" s="87">
        <v>277.98</v>
      </c>
      <c r="F86" s="87">
        <v>279.66000000000003</v>
      </c>
      <c r="G86" s="87">
        <v>287.45999999999998</v>
      </c>
      <c r="H86" s="87">
        <v>262.7</v>
      </c>
      <c r="I86" s="87">
        <v>291.82</v>
      </c>
      <c r="J86" s="87">
        <v>325.97000000000003</v>
      </c>
      <c r="K86" s="87">
        <v>256.58</v>
      </c>
      <c r="L86" s="87">
        <v>251.84</v>
      </c>
      <c r="M86" s="87">
        <v>8.31</v>
      </c>
      <c r="N86" s="87">
        <v>222.47</v>
      </c>
      <c r="O86" s="103"/>
      <c r="P86" s="103"/>
      <c r="Q86" s="103"/>
      <c r="R86" s="103"/>
      <c r="S86" s="103"/>
      <c r="T86" s="103"/>
      <c r="U86" s="103"/>
      <c r="V86" s="103"/>
      <c r="W86" s="103"/>
    </row>
    <row r="87" spans="1:23" s="73" customFormat="1" ht="20.100000000000001" customHeight="1">
      <c r="A87" s="23">
        <f>IF(B87&lt;&gt;"",COUNTA($B$19:B87),"")</f>
        <v>68</v>
      </c>
      <c r="B87" s="85" t="s">
        <v>166</v>
      </c>
      <c r="C87" s="87">
        <v>3528.63</v>
      </c>
      <c r="D87" s="87">
        <v>3637.14</v>
      </c>
      <c r="E87" s="87">
        <v>1887.56</v>
      </c>
      <c r="F87" s="87">
        <v>1797.56</v>
      </c>
      <c r="G87" s="87">
        <v>1887.34</v>
      </c>
      <c r="H87" s="87">
        <v>1714.44</v>
      </c>
      <c r="I87" s="87">
        <v>1714.32</v>
      </c>
      <c r="J87" s="87">
        <v>1842.22</v>
      </c>
      <c r="K87" s="87">
        <v>1802.7</v>
      </c>
      <c r="L87" s="87">
        <v>2223.2199999999998</v>
      </c>
      <c r="M87" s="87">
        <v>68.739999999999995</v>
      </c>
      <c r="N87" s="87">
        <v>1574.94</v>
      </c>
      <c r="O87" s="103"/>
      <c r="P87" s="103"/>
      <c r="Q87" s="103"/>
      <c r="R87" s="103"/>
      <c r="S87" s="103"/>
      <c r="T87" s="103"/>
      <c r="U87" s="103"/>
      <c r="V87" s="103"/>
      <c r="W87" s="103"/>
    </row>
    <row r="88" spans="1:23" s="73" customFormat="1" ht="20.100000000000001" customHeight="1">
      <c r="A88" s="23">
        <f>IF(B88&lt;&gt;"",COUNTA($B$19:B88),"")</f>
        <v>69</v>
      </c>
      <c r="B88" s="85" t="s">
        <v>167</v>
      </c>
      <c r="C88" s="87">
        <v>204.37</v>
      </c>
      <c r="D88" s="87">
        <v>57.81</v>
      </c>
      <c r="E88" s="87">
        <v>191.4</v>
      </c>
      <c r="F88" s="87">
        <v>245.52</v>
      </c>
      <c r="G88" s="87">
        <v>280.22000000000003</v>
      </c>
      <c r="H88" s="87">
        <v>257.97000000000003</v>
      </c>
      <c r="I88" s="87">
        <v>146.02000000000001</v>
      </c>
      <c r="J88" s="87">
        <v>71.22</v>
      </c>
      <c r="K88" s="87">
        <v>38.67</v>
      </c>
      <c r="L88" s="87">
        <v>255.93</v>
      </c>
      <c r="M88" s="87">
        <v>-1.65</v>
      </c>
      <c r="N88" s="87">
        <v>48.11</v>
      </c>
      <c r="O88" s="103"/>
      <c r="P88" s="103"/>
      <c r="Q88" s="103"/>
      <c r="R88" s="103"/>
      <c r="S88" s="103"/>
      <c r="T88" s="103"/>
      <c r="U88" s="103"/>
      <c r="V88" s="103"/>
      <c r="W88" s="103"/>
    </row>
    <row r="89" spans="1:23" s="101" customFormat="1" ht="24.95" customHeight="1">
      <c r="A89" s="22">
        <f>IF(B89&lt;&gt;"",COUNTA($B$19:B89),"")</f>
        <v>70</v>
      </c>
      <c r="B89" s="88" t="s">
        <v>168</v>
      </c>
      <c r="C89" s="90">
        <v>273.83</v>
      </c>
      <c r="D89" s="90">
        <v>147.33000000000001</v>
      </c>
      <c r="E89" s="90">
        <v>249.57</v>
      </c>
      <c r="F89" s="90">
        <v>243.69</v>
      </c>
      <c r="G89" s="90">
        <v>294.88</v>
      </c>
      <c r="H89" s="90">
        <v>269.48</v>
      </c>
      <c r="I89" s="90">
        <v>229.97</v>
      </c>
      <c r="J89" s="90">
        <v>182.33</v>
      </c>
      <c r="K89" s="90">
        <v>168.02</v>
      </c>
      <c r="L89" s="90">
        <v>307.08</v>
      </c>
      <c r="M89" s="90">
        <v>10.25</v>
      </c>
      <c r="N89" s="90">
        <v>47.66</v>
      </c>
      <c r="O89" s="103"/>
      <c r="P89" s="103"/>
      <c r="Q89" s="103"/>
      <c r="R89" s="103"/>
      <c r="S89" s="103"/>
      <c r="T89" s="103"/>
      <c r="U89" s="103"/>
      <c r="V89" s="103"/>
      <c r="W89" s="103"/>
    </row>
    <row r="90" spans="1:23" s="101" customFormat="1" ht="18" customHeight="1">
      <c r="A90" s="22">
        <f>IF(B90&lt;&gt;"",COUNTA($B$19:B90),"")</f>
        <v>71</v>
      </c>
      <c r="B90" s="81" t="s">
        <v>169</v>
      </c>
      <c r="C90" s="83">
        <v>72.48</v>
      </c>
      <c r="D90" s="83">
        <v>49.3</v>
      </c>
      <c r="E90" s="83">
        <v>49.89</v>
      </c>
      <c r="F90" s="83">
        <v>35.79</v>
      </c>
      <c r="G90" s="83">
        <v>57.76</v>
      </c>
      <c r="H90" s="83">
        <v>40.270000000000003</v>
      </c>
      <c r="I90" s="83">
        <v>38.72</v>
      </c>
      <c r="J90" s="83">
        <v>91.82</v>
      </c>
      <c r="K90" s="83">
        <v>31.07</v>
      </c>
      <c r="L90" s="83">
        <v>41.94</v>
      </c>
      <c r="M90" s="83">
        <v>6.37</v>
      </c>
      <c r="N90" s="83">
        <v>24.21</v>
      </c>
      <c r="O90" s="103"/>
      <c r="P90" s="103"/>
      <c r="Q90" s="103"/>
      <c r="R90" s="103"/>
      <c r="S90" s="103"/>
      <c r="T90" s="103"/>
      <c r="U90" s="103"/>
      <c r="V90" s="103"/>
      <c r="W90" s="103"/>
    </row>
    <row r="91" spans="1:23" ht="11.1" customHeight="1">
      <c r="A91" s="22">
        <f>IF(B91&lt;&gt;"",COUNTA($B$19:B91),"")</f>
        <v>72</v>
      </c>
      <c r="B91" s="81" t="s">
        <v>170</v>
      </c>
      <c r="C91" s="83">
        <v>101.79</v>
      </c>
      <c r="D91" s="83">
        <v>75.44</v>
      </c>
      <c r="E91" s="83">
        <v>66.67</v>
      </c>
      <c r="F91" s="83">
        <v>88.81</v>
      </c>
      <c r="G91" s="83">
        <v>67.709999999999994</v>
      </c>
      <c r="H91" s="83">
        <v>56.08</v>
      </c>
      <c r="I91" s="83">
        <v>60.31</v>
      </c>
      <c r="J91" s="83">
        <v>71.19</v>
      </c>
      <c r="K91" s="83">
        <v>36.479999999999997</v>
      </c>
      <c r="L91" s="83">
        <v>83.04</v>
      </c>
      <c r="M91" s="83">
        <v>2.66</v>
      </c>
      <c r="N91" s="83">
        <v>39.68</v>
      </c>
    </row>
  </sheetData>
  <mergeCells count="27">
    <mergeCell ref="I18:N18"/>
    <mergeCell ref="C1:H1"/>
    <mergeCell ref="C55:H55"/>
    <mergeCell ref="I55:N55"/>
    <mergeCell ref="G6:G13"/>
    <mergeCell ref="I14:L16"/>
    <mergeCell ref="L6:L13"/>
    <mergeCell ref="F6:F13"/>
    <mergeCell ref="H6:H13"/>
    <mergeCell ref="C18:H18"/>
    <mergeCell ref="F14:H16"/>
    <mergeCell ref="C4:C16"/>
    <mergeCell ref="A1:B3"/>
    <mergeCell ref="I1:N1"/>
    <mergeCell ref="K6:K13"/>
    <mergeCell ref="J6:J13"/>
    <mergeCell ref="I4:L5"/>
    <mergeCell ref="M4:M16"/>
    <mergeCell ref="N4:N16"/>
    <mergeCell ref="I2:N3"/>
    <mergeCell ref="D4:D16"/>
    <mergeCell ref="E4:E16"/>
    <mergeCell ref="F4:H5"/>
    <mergeCell ref="I6:I13"/>
    <mergeCell ref="C2:H3"/>
    <mergeCell ref="B4:B16"/>
    <mergeCell ref="A4:A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2020 00&amp;R&amp;"-,Standard"&amp;7&amp;P</oddFooter>
    <evenFooter>&amp;L&amp;"-,Standard"&amp;7&amp;P&amp;R&amp;"-,Standard"&amp;7StatA MV, Statistischer Bericht L233 2020 00</even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71</vt:i4>
      </vt:variant>
    </vt:vector>
  </HeadingPairs>
  <TitlesOfParts>
    <vt:vector size="110" baseType="lpstr">
      <vt:lpstr>Deckblatt</vt:lpstr>
      <vt:lpstr>Inhalt</vt:lpstr>
      <vt:lpstr>Vorbem.</vt:lpstr>
      <vt:lpstr>Produktrahmenplan</vt:lpstr>
      <vt:lpstr>Kontenrahmenplan</vt:lpstr>
      <vt:lpstr>Zuordnungsschlüssel</vt:lpstr>
      <vt:lpstr>1.</vt:lpstr>
      <vt:lpstr>2.</vt:lpstr>
      <vt:lpstr>3.</vt:lpstr>
      <vt:lpstr>4.1</vt:lpstr>
      <vt:lpstr>4.2</vt:lpstr>
      <vt:lpstr>4.3</vt:lpstr>
      <vt:lpstr>4.4</vt:lpstr>
      <vt:lpstr>4.5</vt:lpstr>
      <vt:lpstr>4.5.1</vt:lpstr>
      <vt:lpstr>4.5.2</vt:lpstr>
      <vt:lpstr>4.6</vt:lpstr>
      <vt:lpstr>4.7</vt:lpstr>
      <vt:lpstr>4.8</vt:lpstr>
      <vt:lpstr>4.9</vt:lpstr>
      <vt:lpstr>5.</vt:lpstr>
      <vt:lpstr>6.1</vt:lpstr>
      <vt:lpstr>6.2</vt:lpstr>
      <vt:lpstr>6.3</vt:lpstr>
      <vt:lpstr>6.4</vt:lpstr>
      <vt:lpstr>6.5</vt:lpstr>
      <vt:lpstr>6.6</vt:lpstr>
      <vt:lpstr>7.1</vt:lpstr>
      <vt:lpstr>7.2</vt:lpstr>
      <vt:lpstr>7.3</vt:lpstr>
      <vt:lpstr>7.4</vt:lpstr>
      <vt:lpstr>7.5</vt:lpstr>
      <vt:lpstr>7.6</vt:lpstr>
      <vt:lpstr>8.1</vt:lpstr>
      <vt:lpstr>8.2</vt:lpstr>
      <vt:lpstr>8.3</vt:lpstr>
      <vt:lpstr>8.4</vt:lpstr>
      <vt:lpstr>8.5</vt:lpstr>
      <vt:lpstr>8.6</vt:lpstr>
      <vt:lpstr>'1.'!Drucktitel</vt:lpstr>
      <vt:lpstr>'2.'!Drucktitel</vt:lpstr>
      <vt:lpstr>'3.'!Drucktitel</vt:lpstr>
      <vt:lpstr>'4.1'!Drucktitel</vt:lpstr>
      <vt:lpstr>'4.2'!Drucktitel</vt:lpstr>
      <vt:lpstr>'4.3'!Drucktitel</vt:lpstr>
      <vt:lpstr>'4.4'!Drucktitel</vt:lpstr>
      <vt:lpstr>'4.5'!Drucktitel</vt:lpstr>
      <vt:lpstr>'4.5.1'!Drucktitel</vt:lpstr>
      <vt:lpstr>'4.5.2'!Drucktitel</vt:lpstr>
      <vt:lpstr>'4.6'!Drucktitel</vt:lpstr>
      <vt:lpstr>'4.7'!Drucktitel</vt:lpstr>
      <vt:lpstr>'4.8'!Drucktitel</vt:lpstr>
      <vt:lpstr>'4.9'!Drucktitel</vt:lpstr>
      <vt:lpstr>'5.'!Drucktitel</vt:lpstr>
      <vt:lpstr>'6.1'!Drucktitel</vt:lpstr>
      <vt:lpstr>'6.2'!Drucktitel</vt:lpstr>
      <vt:lpstr>'6.3'!Drucktitel</vt:lpstr>
      <vt:lpstr>'6.4'!Drucktitel</vt:lpstr>
      <vt:lpstr>'6.5'!Drucktitel</vt:lpstr>
      <vt:lpstr>'6.6'!Drucktitel</vt:lpstr>
      <vt:lpstr>'7.1'!Drucktitel</vt:lpstr>
      <vt:lpstr>'7.2'!Drucktitel</vt:lpstr>
      <vt:lpstr>'7.3'!Drucktitel</vt:lpstr>
      <vt:lpstr>'7.4'!Drucktitel</vt:lpstr>
      <vt:lpstr>'7.5'!Drucktitel</vt:lpstr>
      <vt:lpstr>'7.6'!Drucktitel</vt:lpstr>
      <vt:lpstr>'8.1'!Drucktitel</vt:lpstr>
      <vt:lpstr>'8.2'!Drucktitel</vt:lpstr>
      <vt:lpstr>'8.3'!Drucktitel</vt:lpstr>
      <vt:lpstr>'8.4'!Drucktitel</vt:lpstr>
      <vt:lpstr>'8.5'!Drucktitel</vt:lpstr>
      <vt:lpstr>'8.6'!Drucktitel</vt:lpstr>
      <vt:lpstr>Kontenrahmenplan!Drucktitel</vt:lpstr>
      <vt:lpstr>Produktrahmenplan!Drucktitel</vt:lpstr>
      <vt:lpstr>Zuordnungsschlüssel!Drucktitel</vt:lpstr>
      <vt:lpstr>Zuordnungsschlüssel!OLE_LINK51</vt:lpstr>
      <vt:lpstr>'2.'!Print_Titles</vt:lpstr>
      <vt:lpstr>'3.'!Print_Titles</vt:lpstr>
      <vt:lpstr>'4.1'!Print_Titles</vt:lpstr>
      <vt:lpstr>'4.2'!Print_Titles</vt:lpstr>
      <vt:lpstr>'4.3'!Print_Titles</vt:lpstr>
      <vt:lpstr>'4.4'!Print_Titles</vt:lpstr>
      <vt:lpstr>'4.5'!Print_Titles</vt:lpstr>
      <vt:lpstr>'4.5.1'!Print_Titles</vt:lpstr>
      <vt:lpstr>'4.5.2'!Print_Titles</vt:lpstr>
      <vt:lpstr>'4.6'!Print_Titles</vt:lpstr>
      <vt:lpstr>'4.7'!Print_Titles</vt:lpstr>
      <vt:lpstr>'4.8'!Print_Titles</vt:lpstr>
      <vt:lpstr>'4.9'!Print_Titles</vt:lpstr>
      <vt:lpstr>'5.'!Print_Titles</vt:lpstr>
      <vt:lpstr>'6.1'!Print_Titles</vt:lpstr>
      <vt:lpstr>'6.2'!Print_Titles</vt:lpstr>
      <vt:lpstr>'6.3'!Print_Titles</vt:lpstr>
      <vt:lpstr>'6.4'!Print_Titles</vt:lpstr>
      <vt:lpstr>'6.5'!Print_Titles</vt:lpstr>
      <vt:lpstr>'6.6'!Print_Titles</vt:lpstr>
      <vt:lpstr>'7.1'!Print_Titles</vt:lpstr>
      <vt:lpstr>'7.2'!Print_Titles</vt:lpstr>
      <vt:lpstr>'7.3'!Print_Titles</vt:lpstr>
      <vt:lpstr>'7.4'!Print_Titles</vt:lpstr>
      <vt:lpstr>'7.5'!Print_Titles</vt:lpstr>
      <vt:lpstr>'7.6'!Print_Titles</vt:lpstr>
      <vt:lpstr>'8.1'!Print_Titles</vt:lpstr>
      <vt:lpstr>'8.2'!Print_Titles</vt:lpstr>
      <vt:lpstr>'8.3'!Print_Titles</vt:lpstr>
      <vt:lpstr>'8.4'!Print_Titles</vt:lpstr>
      <vt:lpstr>'8.5'!Print_Titles</vt:lpstr>
      <vt:lpstr>'8.6'!Print_Titles</vt:lpstr>
      <vt:lpstr>Kontenrahmenplan!Print_Titles</vt:lpstr>
      <vt:lpstr>Produktrahmenplan!Print_Titles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L233 Auszahlungen und Einzahlungen der Gemeinden und Gemeindeverbände 2020</dc:title>
  <dc:subject>Gemeindefinanzen</dc:subject>
  <dc:creator>FB 442</dc:creator>
  <cp:lastModifiedBy>Luptowski, Simone</cp:lastModifiedBy>
  <cp:lastPrinted>2022-12-15T07:10:39Z</cp:lastPrinted>
  <dcterms:created xsi:type="dcterms:W3CDTF">2011-04-07T09:09:55Z</dcterms:created>
  <dcterms:modified xsi:type="dcterms:W3CDTF">2022-12-15T12:19:05Z</dcterms:modified>
</cp:coreProperties>
</file>